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H120" i="3"/>
  <c r="AW110" i="1"/>
  <c r="AW109" s="1"/>
  <c r="AW35"/>
  <c r="CP82" i="3"/>
  <c r="AW89" i="1"/>
  <c r="AW36"/>
  <c r="AW129"/>
  <c r="AW123"/>
  <c r="AW10" i="2"/>
  <c r="AW127" i="1"/>
  <c r="AW182"/>
  <c r="AW46"/>
  <c r="AW45"/>
  <c r="CM252" i="3"/>
  <c r="AW57" i="1"/>
  <c r="CM248" i="3"/>
  <c r="CM240"/>
  <c r="CM228"/>
  <c r="CM227"/>
  <c r="CM230"/>
  <c r="CO177"/>
  <c r="AW141" i="1"/>
  <c r="AW146"/>
  <c r="AW140"/>
  <c r="AW131"/>
  <c r="CM299" i="3"/>
  <c r="AW208" i="1"/>
  <c r="CO202" i="3"/>
  <c r="AW139" i="1"/>
  <c r="CM259" i="3"/>
  <c r="AW148" i="1"/>
  <c r="EK24" i="3"/>
  <c r="BK68" i="1"/>
  <c r="BD68"/>
  <c r="AW70"/>
  <c r="AW28"/>
  <c r="CM282" i="3"/>
  <c r="AW179" i="1"/>
  <c r="BK123"/>
  <c r="BD123"/>
  <c r="CM247" i="3"/>
  <c r="AW157" i="1"/>
  <c r="CM255" i="3"/>
  <c r="CM254"/>
  <c r="CM246"/>
  <c r="AW158" i="1"/>
  <c r="AW165"/>
  <c r="AW55"/>
  <c r="EK26" i="3"/>
  <c r="CM226"/>
  <c r="CM221"/>
  <c r="BK129" i="1"/>
  <c r="BD129"/>
  <c r="BK70"/>
  <c r="BD70"/>
  <c r="BD69"/>
  <c r="AW143"/>
  <c r="CO199" i="3"/>
  <c r="CO176"/>
  <c r="CH114"/>
  <c r="AW134" i="1"/>
  <c r="AW130"/>
  <c r="EK23" i="3"/>
  <c r="EK22"/>
  <c r="BK183" i="1"/>
  <c r="BD183"/>
  <c r="BK88"/>
  <c r="BK69" s="1"/>
  <c r="BD88"/>
  <c r="AW88"/>
  <c r="CH122" i="3"/>
  <c r="CM269"/>
  <c r="CM265"/>
  <c r="BK43" i="1"/>
  <c r="BD43"/>
  <c r="BK67" l="1"/>
  <c r="BD67"/>
  <c r="CM260"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<sst xmlns="http://schemas.openxmlformats.org/spreadsheetml/2006/main" count="1314" uniqueCount="708">
  <si>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</si>
  <si>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</si>
  <si>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</si>
  <si>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</si>
  <si>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</si>
  <si>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</si>
  <si>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</si>
  <si>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</si>
  <si>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</si>
  <si>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</si>
  <si>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</si>
  <si>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</si>
  <si>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</si>
  <si>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</si>
  <si>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</si>
  <si>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</si>
  <si>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</si>
  <si>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</si>
  <si>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</si>
  <si>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</si>
  <si>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</si>
  <si>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</si>
  <si>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</si>
  <si>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</si>
  <si>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</si>
  <si>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</si>
  <si>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</si>
  <si>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</si>
  <si>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</si>
  <si>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</si>
  <si>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</si>
  <si>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</si>
  <si>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</si>
  <si>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</si>
  <si>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</si>
  <si>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</si>
  <si>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</si>
  <si>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</si>
  <si>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</si>
  <si>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</si>
  <si>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</si>
  <si>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</si>
  <si>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</si>
  <si>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</si>
  <si>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</si>
  <si>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</si>
  <si>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</si>
  <si>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</si>
  <si>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</si>
  <si>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</si>
  <si>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</si>
  <si>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</si>
  <si>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</si>
  <si>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</si>
  <si>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</si>
  <si>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</si>
  <si>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</si>
  <si>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</si>
  <si>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</si>
  <si>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</si>
  <si>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</si>
  <si>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</si>
  <si>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</si>
  <si>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</si>
  <si>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</si>
  <si>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</si>
  <si>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</si>
  <si>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</si>
  <si>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</si>
  <si>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</si>
  <si>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</si>
  <si>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</si>
  <si>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</si>
  <si>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</si>
  <si>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</si>
  <si>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</si>
  <si>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</si>
  <si>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</si>
  <si>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</si>
  <si>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</si>
  <si>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</si>
  <si>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</si>
  <si>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</si>
  <si>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</si>
  <si>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</si>
  <si>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</si>
  <si>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</si>
  <si>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</si>
  <si>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</si>
  <si>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</si>
  <si>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</si>
  <si>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</si>
  <si>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</si>
  <si>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</si>
  <si>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</si>
  <si>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</si>
  <si>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</si>
  <si>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</si>
  <si>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</si>
  <si>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</si>
  <si>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</si>
  <si>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</si>
  <si>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</si>
  <si>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</si>
  <si>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</si>
  <si>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</si>
  <si>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</si>
  <si>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</si>
  <si>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</si>
  <si>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</si>
  <si>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</si>
  <si>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</si>
  <si>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</si>
  <si>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</si>
  <si>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</si>
  <si>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</si>
  <si>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</si>
  <si>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</si>
  <si>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</si>
  <si>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</si>
  <si>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</si>
  <si>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</si>
  <si>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</si>
  <si>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</si>
  <si>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</si>
  <si>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</si>
  <si>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</si>
  <si>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</si>
  <si>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</si>
  <si>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</si>
  <si>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</si>
  <si>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</si>
  <si>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</si>
  <si>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</si>
  <si>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</si>
  <si>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</si>
  <si>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</si>
  <si>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</si>
  <si>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</si>
  <si>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</si>
  <si>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</si>
  <si>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</si>
  <si>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</si>
  <si>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</si>
  <si>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</si>
  <si>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</si>
  <si>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</si>
  <si>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</si>
  <si>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</si>
  <si>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</si>
  <si>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</si>
  <si>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</si>
  <si>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</si>
  <si>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</si>
  <si>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</si>
  <si>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</si>
  <si>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</si>
  <si>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</si>
  <si>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</si>
  <si>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</si>
  <si>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</si>
  <si>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</si>
  <si>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</si>
  <si>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</si>
  <si>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</si>
  <si>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</si>
  <si>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</si>
  <si>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</si>
  <si>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</si>
  <si>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</si>
  <si>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</si>
  <si>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</si>
  <si>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</si>
  <si>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</si>
  <si>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</si>
  <si>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</si>
  <si>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</si>
  <si>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</si>
  <si>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</si>
  <si>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</si>
  <si>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</si>
  <si>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</si>
  <si>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</si>
  <si>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</si>
  <si>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</si>
  <si>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</si>
  <si>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</si>
  <si>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</si>
  <si>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</si>
  <si>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</si>
  <si>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</si>
  <si>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</si>
  <si>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</si>
  <si>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</si>
  <si>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</si>
  <si>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</si>
  <si>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</si>
  <si>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</si>
  <si>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</si>
  <si>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</si>
  <si>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</si>
  <si>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</si>
  <si>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</si>
  <si>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</si>
  <si>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</si>
  <si>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</si>
  <si>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</si>
  <si>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</si>
  <si>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</si>
  <si>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</si>
  <si>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</si>
  <si>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</si>
  <si>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</si>
  <si>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</si>
  <si>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</si>
  <si>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</si>
  <si>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</si>
  <si>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</si>
  <si>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</si>
  <si>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</si>
  <si>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</si>
  <si>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</si>
  <si>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</si>
  <si>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</si>
  <si>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</si>
  <si>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</si>
  <si>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</si>
  <si>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</si>
  <si>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</si>
  <si>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</si>
  <si>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</si>
  <si>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</si>
  <si>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</si>
  <si>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</si>
  <si>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</si>
  <si>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</si>
  <si>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</si>
  <si>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</si>
  <si>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</si>
  <si>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</si>
  <si>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</si>
  <si>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</si>
  <si>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</si>
  <si>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</si>
  <si>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</si>
  <si>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</si>
  <si>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</si>
  <si>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</si>
  <si>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</si>
  <si>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</si>
  <si>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</si>
  <si>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</si>
  <si>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</si>
  <si>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</si>
  <si>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</si>
  <si>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</si>
  <si>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</si>
  <si>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</si>
  <si>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</si>
  <si>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</si>
  <si>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</si>
  <si>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</si>
  <si>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</si>
  <si>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</si>
  <si>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</si>
  <si>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</si>
  <si>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</si>
  <si>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</si>
  <si>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</si>
  <si>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</si>
  <si>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</si>
  <si>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</si>
  <si>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</si>
  <si>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</si>
  <si>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</si>
  <si>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</si>
  <si>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</si>
  <si>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</si>
  <si>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</si>
  <si>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</si>
  <si>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</si>
  <si>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</si>
  <si>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</si>
  <si>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</si>
  <si>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</si>
  <si>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</si>
  <si>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</si>
  <si>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</si>
  <si>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</si>
  <si>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</si>
  <si>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</si>
  <si>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</si>
  <si>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</si>
  <si>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</si>
  <si>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</si>
  <si>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</si>
  <si>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</si>
  <si>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</si>
  <si>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</si>
  <si>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</si>
  <si>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</si>
  <si>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</si>
  <si>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</si>
  <si>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</si>
  <si>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</si>
  <si>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</si>
  <si>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</si>
  <si>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</si>
  <si>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</si>
  <si>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</si>
  <si>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</si>
  <si>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</si>
  <si>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</si>
  <si>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</si>
  <si>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</si>
  <si>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</si>
  <si>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</si>
  <si>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</si>
  <si>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</si>
  <si>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</si>
  <si>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</si>
  <si>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</si>
  <si>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</si>
  <si>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</si>
  <si>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</si>
  <si>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</si>
  <si>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</si>
  <si>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</si>
  <si>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</si>
  <si>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</si>
  <si>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</si>
  <si>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</si>
  <si>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</si>
  <si>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</si>
  <si>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</si>
  <si>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</si>
  <si>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</si>
  <si>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</si>
  <si>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</si>
  <si>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</si>
  <si>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</si>
  <si>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</si>
  <si>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</si>
  <si>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</si>
  <si>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</si>
  <si>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</si>
  <si>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</si>
  <si>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</si>
  <si>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</si>
  <si>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</si>
  <si>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</si>
  <si>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</si>
  <si>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</si>
  <si>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</si>
  <si>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</si>
  <si>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</si>
  <si>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</si>
  <si>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</si>
  <si>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</si>
  <si>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</si>
  <si>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</si>
  <si>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</si>
  <si>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</si>
  <si>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</si>
  <si>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</si>
  <si>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</si>
  <si>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</si>
  <si>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</si>
  <si>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</si>
  <si>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</si>
  <si>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</si>
  <si>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</si>
  <si>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</si>
  <si>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</si>
  <si>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</si>
  <si>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</si>
  <si>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</si>
  <si>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</si>
  <si>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</si>
  <si>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</si>
  <si>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</si>
  <si>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</si>
  <si>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</si>
  <si>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</si>
  <si>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</si>
  <si>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</si>
  <si>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</si>
  <si>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</si>
  <si>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</si>
  <si>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</si>
  <si>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</si>
  <si>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</si>
  <si>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</si>
  <si>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</si>
  <si>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</si>
  <si>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</si>
  <si>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</si>
  <si>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</si>
  <si>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</si>
  <si>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</si>
  <si>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</si>
  <si>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</si>
  <si>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</si>
  <si>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</si>
  <si>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</si>
  <si>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</si>
  <si>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</si>
  <si>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</si>
  <si>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</si>
  <si>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</si>
  <si>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</si>
  <si>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</si>
  <si>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</si>
  <si>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</si>
  <si>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</si>
  <si>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</si>
  <si>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</si>
  <si>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</si>
  <si>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</si>
  <si>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</si>
  <si>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</si>
  <si>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</si>
  <si>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</si>
  <si>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</si>
  <si>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</si>
  <si>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</si>
  <si>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</si>
  <si>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</si>
  <si>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</si>
  <si>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</si>
  <si>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</si>
  <si>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</si>
  <si>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</si>
  <si>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</si>
  <si>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</si>
  <si>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</si>
  <si>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</si>
  <si>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</si>
  <si>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</si>
  <si>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</si>
  <si>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</si>
  <si>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</si>
  <si>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</si>
  <si>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</si>
  <si>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</si>
  <si>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</si>
  <si>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</si>
  <si>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</si>
  <si>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</si>
  <si>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</si>
  <si>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</si>
  <si>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</si>
  <si>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</si>
  <si>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</si>
  <si>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</si>
  <si>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</si>
  <si>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</si>
  <si>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</si>
  <si>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</si>
  <si>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</si>
  <si>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</si>
  <si>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</si>
  <si>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</si>
  <si>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</si>
  <si>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</si>
  <si>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</si>
  <si>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</si>
  <si>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</si>
  <si>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</si>
  <si>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</si>
  <si>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</si>
  <si>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</si>
  <si>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</si>
  <si>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</si>
  <si>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</si>
  <si>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</si>
  <si>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</si>
  <si>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</si>
  <si>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</si>
  <si>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</si>
  <si>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</si>
  <si>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</si>
  <si>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</si>
  <si>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</si>
  <si>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</si>
  <si>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</si>
  <si>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</si>
  <si>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</si>
  <si>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</si>
  <si>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</si>
  <si>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</si>
  <si>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</si>
  <si>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</si>
  <si>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</si>
  <si>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</si>
  <si>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</si>
  <si>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923 0702 0120661230 244 226 1104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</si>
  <si>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</si>
  <si>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</si>
  <si>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</si>
  <si>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</si>
  <si>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</si>
  <si>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</si>
  <si>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</si>
  <si>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</si>
  <si>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</si>
  <si>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</si>
  <si>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</si>
  <si>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</si>
  <si>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</si>
  <si>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</si>
  <si>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</si>
  <si>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</si>
  <si>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</si>
  <si>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</si>
  <si>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</si>
  <si>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</si>
  <si>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</si>
  <si>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</si>
  <si>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</si>
  <si>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</si>
  <si>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</si>
  <si>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</si>
  <si>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</si>
  <si>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</si>
  <si>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</si>
  <si>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</si>
  <si>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</si>
  <si>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</si>
  <si>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</si>
  <si>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</si>
  <si>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</si>
  <si>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</si>
  <si>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</si>
  <si>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</si>
  <si>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</si>
  <si>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</si>
  <si>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</si>
  <si>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</si>
  <si>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</si>
  <si>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</si>
  <si>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</si>
  <si>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</si>
  <si>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</si>
  <si>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</si>
  <si>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</si>
  <si>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</si>
  <si>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</si>
  <si>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</si>
  <si>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</si>
  <si>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</si>
  <si>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</si>
  <si>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</si>
  <si>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</si>
  <si>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</si>
  <si>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</si>
  <si>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</si>
  <si>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</si>
  <si>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</si>
  <si>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</si>
  <si>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</si>
  <si>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</si>
  <si>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</si>
  <si>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</si>
  <si>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</si>
  <si>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</si>
  <si>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</si>
  <si>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</si>
  <si>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</si>
  <si>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</si>
  <si>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</si>
  <si>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</si>
  <si>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</si>
  <si>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</si>
  <si>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</si>
  <si>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</si>
  <si>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</si>
  <si>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</si>
  <si>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</si>
  <si>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</si>
  <si>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</si>
  <si>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</si>
  <si>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</si>
  <si>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</si>
  <si>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</si>
  <si>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</si>
  <si>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</si>
  <si>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</si>
  <si>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</si>
  <si>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</si>
  <si>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</si>
  <si>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</si>
  <si>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</si>
  <si>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</si>
  <si>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</si>
  <si>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</si>
  <si>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</si>
  <si>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</si>
  <si>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</si>
  <si>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</si>
  <si>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</si>
  <si>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</si>
  <si>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</si>
  <si>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</si>
  <si>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</si>
  <si>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</si>
  <si>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</si>
  <si>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</si>
  <si>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</si>
  <si>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</si>
  <si>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</si>
  <si>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</si>
  <si>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</si>
  <si>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</si>
  <si>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</si>
  <si>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</si>
  <si>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</si>
  <si>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</si>
  <si>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</si>
  <si>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</si>
  <si>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</si>
  <si>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</si>
  <si>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</si>
  <si>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</si>
  <si>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</si>
  <si>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</si>
  <si>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</si>
  <si>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</si>
  <si>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</si>
  <si>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</si>
  <si>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</si>
  <si>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</si>
  <si>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</si>
  <si>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</si>
  <si>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</si>
  <si>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</si>
  <si>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</si>
  <si>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</si>
  <si>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</si>
  <si>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</si>
  <si>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</si>
  <si>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</si>
  <si>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</si>
  <si>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</si>
  <si>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</si>
  <si>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</si>
  <si>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</si>
  <si>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</si>
  <si>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</si>
  <si>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</si>
  <si>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</si>
  <si>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</si>
  <si>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</si>
  <si>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</si>
  <si>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</si>
  <si>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</si>
  <si>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</si>
  <si>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охрана ЧОП 2.153</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</si>
  <si>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</si>
  <si>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</si>
  <si>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</si>
  <si>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</si>
  <si>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</si>
  <si>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</si>
  <si>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</si>
  <si>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</si>
  <si>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</si>
  <si>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</si>
  <si>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</si>
  <si>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</si>
  <si>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</si>
  <si>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</si>
  <si>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</si>
  <si>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</si>
  <si>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</si>
  <si>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</si>
  <si>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</si>
  <si>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</si>
  <si>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</si>
  <si>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</si>
  <si>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</si>
  <si>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</si>
  <si>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</si>
  <si>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</si>
  <si>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</si>
  <si>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</si>
  <si>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</si>
  <si>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</si>
  <si>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</si>
  <si>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</si>
  <si>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</si>
  <si>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</si>
  <si>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</si>
  <si>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</si>
  <si>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</si>
  <si>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</si>
  <si>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04</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</si>
  <si>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</si>
  <si>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</si>
  <si>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</si>
  <si>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</si>
  <si>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</si>
  <si>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</si>
  <si>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</si>
  <si>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</si>
  <si>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</si>
  <si>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 xml:space="preserve"> Уточненный план финансово-хозяйственной деятельности № 17  на 20</t>
  </si>
  <si>
    <t>18.04.2023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</si>
</sst>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9" fontId="3" fillId="0" borderId="17" xfId="0" applyNumberFormat="1" applyFont="1" applyBorder="1" applyAlignment="1">
      <alignment horizontal="center"/>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 fontId="3"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3" fillId="0" borderId="33" xfId="0" applyNumberFormat="1" applyFont="1" applyBorder="1" applyAlignment="1">
      <alignment horizontal="center"/>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24" fillId="0" borderId="1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 fontId="18" fillId="0" borderId="17"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9" fontId="14" fillId="0" borderId="24" xfId="0" applyNumberFormat="1" applyFont="1" applyBorder="1" applyAlignment="1">
      <alignment horizontal="center"/>
    </xf>
    <xf numFmtId="4" fontId="14" fillId="0" borderId="17"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26" xfId="0" applyFont="1" applyBorder="1" applyAlignment="1">
      <alignment horizontal="left" vertical="center" wrapText="1" indent="2"/>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18" fillId="0" borderId="24" xfId="0" applyNumberFormat="1" applyFont="1" applyBorder="1" applyAlignment="1">
      <alignment horizontal="center"/>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9" fontId="25" fillId="0" borderId="17" xfId="0" applyNumberFormat="1" applyFont="1" applyBorder="1" applyAlignment="1">
      <alignment horizontal="center"/>
    </xf>
    <xf numFmtId="49" fontId="32" fillId="0" borderId="17"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7" xfId="0" applyNumberFormat="1" applyFont="1" applyBorder="1" applyAlignment="1">
      <alignment horizontal="center" vertical="top"/>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49"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199" zoomScaleNormal="100" zoomScaleSheetLayoutView="100" workbookViewId="0">
      <selection activeCell="AW111" sqref="AW111:BC111"/>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59" t="s">
        <v>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row>
    <row r="2" spans="1:76" ht="8.25" customHeight="1"/>
    <row r="3" spans="1:76" ht="13.5" customHeight="1">
      <c r="A3" s="260" t="s">
        <v>51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row>
    <row r="4" spans="1:76" ht="13.5" customHeight="1"/>
    <row r="5" spans="1:76" ht="13.5" customHeight="1">
      <c r="BC5" s="256" t="s">
        <v>52</v>
      </c>
      <c r="BD5" s="256"/>
      <c r="BE5" s="256"/>
      <c r="BF5" s="256"/>
      <c r="BG5" s="256"/>
      <c r="BH5" s="256"/>
      <c r="BI5" s="256"/>
      <c r="BJ5" s="256"/>
      <c r="BK5" s="256"/>
      <c r="BL5" s="256"/>
      <c r="BM5" s="256"/>
      <c r="BN5" s="256"/>
      <c r="BO5" s="256"/>
      <c r="BP5" s="256"/>
      <c r="BQ5" s="256"/>
      <c r="BR5" s="256"/>
      <c r="BS5" s="256"/>
      <c r="BT5" s="256"/>
      <c r="BU5" s="256"/>
      <c r="BV5" s="256"/>
      <c r="BW5" s="256"/>
      <c r="BX5" s="256"/>
    </row>
    <row r="6" spans="1:76" ht="13.5" customHeight="1">
      <c r="BC6" s="257" t="s">
        <v>390</v>
      </c>
      <c r="BD6" s="258"/>
      <c r="BE6" s="258"/>
      <c r="BF6" s="258"/>
      <c r="BG6" s="258"/>
      <c r="BH6" s="258"/>
      <c r="BI6" s="258"/>
      <c r="BJ6" s="258"/>
      <c r="BK6" s="258"/>
      <c r="BL6" s="258"/>
      <c r="BM6" s="258"/>
      <c r="BN6" s="258"/>
      <c r="BO6" s="258"/>
      <c r="BP6" s="258"/>
      <c r="BQ6" s="258"/>
      <c r="BR6" s="258"/>
      <c r="BS6" s="258"/>
      <c r="BT6" s="258"/>
      <c r="BU6" s="258"/>
      <c r="BV6" s="258"/>
      <c r="BW6" s="258"/>
      <c r="BX6" s="258"/>
    </row>
    <row r="7" spans="1:76" ht="13.5" customHeight="1">
      <c r="BC7" s="264" t="s">
        <v>53</v>
      </c>
      <c r="BD7" s="265"/>
      <c r="BE7" s="265"/>
      <c r="BF7" s="265"/>
      <c r="BG7" s="265"/>
      <c r="BH7" s="265"/>
      <c r="BI7" s="265"/>
      <c r="BJ7" s="265"/>
      <c r="BK7" s="265"/>
      <c r="BL7" s="265"/>
      <c r="BM7" s="265"/>
      <c r="BN7" s="265"/>
      <c r="BO7" s="265"/>
      <c r="BP7" s="265"/>
      <c r="BQ7" s="265"/>
      <c r="BR7" s="265"/>
      <c r="BS7" s="265"/>
      <c r="BT7" s="265"/>
      <c r="BU7" s="265"/>
      <c r="BV7" s="265"/>
      <c r="BW7" s="265"/>
      <c r="BX7" s="265"/>
    </row>
    <row r="8" spans="1:76" ht="13.5" customHeight="1">
      <c r="BC8" s="257" t="s">
        <v>660</v>
      </c>
      <c r="BD8" s="258"/>
      <c r="BE8" s="258"/>
      <c r="BF8" s="258"/>
      <c r="BG8" s="258"/>
      <c r="BH8" s="258"/>
      <c r="BI8" s="258"/>
      <c r="BJ8" s="258"/>
      <c r="BK8" s="258"/>
      <c r="BL8" s="258"/>
      <c r="BM8" s="258"/>
      <c r="BN8" s="258"/>
      <c r="BO8" s="258"/>
      <c r="BP8" s="258"/>
      <c r="BQ8" s="258"/>
      <c r="BR8" s="258"/>
      <c r="BS8" s="258"/>
      <c r="BT8" s="258"/>
      <c r="BU8" s="258"/>
      <c r="BV8" s="258"/>
      <c r="BW8" s="258"/>
      <c r="BX8" s="258"/>
    </row>
    <row r="9" spans="1:76" ht="13.5" customHeight="1">
      <c r="BC9" s="262" t="s">
        <v>54</v>
      </c>
      <c r="BD9" s="262"/>
      <c r="BE9" s="262"/>
      <c r="BF9" s="262"/>
      <c r="BG9" s="262"/>
      <c r="BH9" s="262"/>
      <c r="BI9" s="262"/>
      <c r="BJ9" s="262"/>
      <c r="BK9" s="262"/>
      <c r="BL9" s="262"/>
      <c r="BM9" s="262"/>
      <c r="BN9" s="262"/>
      <c r="BO9" s="262"/>
      <c r="BP9" s="262"/>
      <c r="BQ9" s="262"/>
      <c r="BR9" s="262"/>
      <c r="BS9" s="262"/>
      <c r="BT9" s="262"/>
      <c r="BU9" s="262"/>
      <c r="BV9" s="262"/>
      <c r="BW9" s="262"/>
      <c r="BX9" s="262"/>
    </row>
    <row r="10" spans="1:76" ht="13.5" customHeight="1">
      <c r="BD10" s="244"/>
      <c r="BE10" s="244"/>
      <c r="BF10" s="244"/>
      <c r="BG10" s="244"/>
      <c r="BH10" s="244"/>
      <c r="BI10" s="244"/>
      <c r="BJ10" s="244"/>
      <c r="BK10" s="244"/>
      <c r="BL10" s="2"/>
      <c r="BM10" s="261" t="s">
        <v>432</v>
      </c>
      <c r="BN10" s="244"/>
      <c r="BO10" s="244"/>
      <c r="BP10" s="244"/>
      <c r="BQ10" s="244"/>
      <c r="BR10" s="244"/>
      <c r="BS10" s="244"/>
      <c r="BT10" s="244"/>
      <c r="BU10" s="244"/>
      <c r="BV10" s="244"/>
      <c r="BW10" s="244"/>
    </row>
    <row r="11" spans="1:76" ht="13.5" customHeight="1">
      <c r="BD11" s="262" t="s">
        <v>55</v>
      </c>
      <c r="BE11" s="262"/>
      <c r="BF11" s="262"/>
      <c r="BG11" s="262"/>
      <c r="BH11" s="262"/>
      <c r="BI11" s="262"/>
      <c r="BJ11" s="262"/>
      <c r="BK11" s="262"/>
      <c r="BL11" s="1"/>
      <c r="BM11" s="262" t="s">
        <v>56</v>
      </c>
      <c r="BN11" s="262"/>
      <c r="BO11" s="262"/>
      <c r="BP11" s="262"/>
      <c r="BQ11" s="262"/>
      <c r="BR11" s="262"/>
      <c r="BS11" s="262"/>
      <c r="BT11" s="262"/>
      <c r="BU11" s="262"/>
      <c r="BV11" s="262"/>
      <c r="BW11" s="262"/>
    </row>
    <row r="12" spans="1:76" ht="11.25" customHeight="1">
      <c r="BC12" t="s">
        <v>57</v>
      </c>
      <c r="BD12" s="261" t="s">
        <v>563</v>
      </c>
      <c r="BE12" s="244"/>
      <c r="BG12" s="257" t="s">
        <v>696</v>
      </c>
      <c r="BH12" s="258"/>
      <c r="BI12" s="258"/>
      <c r="BJ12" s="258"/>
      <c r="BK12" s="258"/>
      <c r="BL12" s="258"/>
      <c r="BM12" s="258"/>
      <c r="BN12" s="258"/>
      <c r="BO12" s="263">
        <v>20</v>
      </c>
      <c r="BP12" s="263"/>
      <c r="BQ12" s="244" t="s">
        <v>587</v>
      </c>
      <c r="BR12" s="244"/>
      <c r="BS12" t="s">
        <v>58</v>
      </c>
    </row>
    <row r="13" spans="1:76" ht="15">
      <c r="AI13" s="4"/>
    </row>
    <row r="14" spans="1:76" ht="14.25" customHeight="1">
      <c r="A14" s="276" t="s">
        <v>706</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5" t="s">
        <v>587</v>
      </c>
      <c r="AZ14" s="275"/>
      <c r="BA14" s="3" t="s">
        <v>58</v>
      </c>
      <c r="BB14" s="52"/>
      <c r="BF14" s="3"/>
      <c r="BG14" s="3"/>
      <c r="BH14" s="3"/>
      <c r="BI14" s="3"/>
      <c r="BJ14" s="3"/>
      <c r="BK14" s="3"/>
      <c r="BL14" s="3"/>
      <c r="BM14" s="3"/>
      <c r="BN14" s="3"/>
      <c r="BO14" s="3"/>
      <c r="BP14" s="3"/>
      <c r="BQ14" s="268" t="s">
        <v>4</v>
      </c>
      <c r="BR14" s="268"/>
      <c r="BS14" s="268"/>
      <c r="BT14" s="268"/>
      <c r="BU14" s="268"/>
      <c r="BV14" s="268"/>
      <c r="BW14" s="268"/>
      <c r="BX14" s="26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6" t="s">
        <v>1</v>
      </c>
      <c r="Y15" s="276"/>
      <c r="Z15" s="276"/>
      <c r="AA15" s="276"/>
      <c r="AB15" s="244" t="s">
        <v>644</v>
      </c>
      <c r="AC15" s="244"/>
      <c r="AD15" s="56" t="s">
        <v>2</v>
      </c>
      <c r="AE15" s="52"/>
      <c r="AF15" s="31"/>
      <c r="AG15" s="31"/>
      <c r="AH15" s="31"/>
      <c r="AI15" s="31"/>
      <c r="AJ15" s="31"/>
      <c r="AK15" s="31"/>
      <c r="AL15" s="31"/>
      <c r="AM15" s="31"/>
      <c r="AN15" s="31"/>
      <c r="AO15" s="31"/>
      <c r="AP15" s="52"/>
      <c r="AQ15" s="244"/>
      <c r="AR15" s="244"/>
      <c r="AS15" s="51" t="s">
        <v>465</v>
      </c>
      <c r="AT15" s="52"/>
      <c r="AU15" s="53"/>
      <c r="AV15" s="244" t="s">
        <v>647</v>
      </c>
      <c r="AW15" s="244"/>
      <c r="AX15" s="267" t="s">
        <v>3</v>
      </c>
      <c r="AY15" s="267"/>
      <c r="AZ15" s="267"/>
      <c r="BA15" s="267"/>
      <c r="BB15" s="267"/>
      <c r="BQ15" s="269"/>
      <c r="BR15" s="269"/>
      <c r="BS15" s="269"/>
      <c r="BT15" s="269"/>
      <c r="BU15" s="269"/>
      <c r="BV15" s="269"/>
      <c r="BW15" s="269"/>
      <c r="BX15" s="269"/>
    </row>
    <row r="16" spans="1:76" ht="15.75">
      <c r="AE16" t="s">
        <v>15</v>
      </c>
      <c r="AG16" s="261" t="s">
        <v>563</v>
      </c>
      <c r="AH16" s="244"/>
      <c r="AJ16" s="257" t="s">
        <v>696</v>
      </c>
      <c r="AK16" s="258"/>
      <c r="AL16" s="258"/>
      <c r="AM16" s="258"/>
      <c r="AN16" s="258"/>
      <c r="AO16" s="258"/>
      <c r="AP16" s="258"/>
      <c r="AQ16" s="258"/>
      <c r="AR16" s="277">
        <v>20</v>
      </c>
      <c r="AS16" s="277"/>
      <c r="AT16" s="261" t="s">
        <v>587</v>
      </c>
      <c r="AU16" s="244"/>
      <c r="AV16" s="277" t="s">
        <v>16</v>
      </c>
      <c r="AW16" s="277"/>
      <c r="BF16" s="273" t="s">
        <v>5</v>
      </c>
      <c r="BG16" s="273"/>
      <c r="BH16" s="273"/>
      <c r="BI16" s="273"/>
      <c r="BJ16" s="273"/>
      <c r="BK16" s="273"/>
      <c r="BL16" s="273"/>
      <c r="BM16" s="273"/>
      <c r="BN16" s="273"/>
      <c r="BO16" s="273"/>
      <c r="BP16" s="274"/>
      <c r="BQ16" s="270" t="s">
        <v>707</v>
      </c>
      <c r="BR16" s="271"/>
      <c r="BS16" s="271"/>
      <c r="BT16" s="271"/>
      <c r="BU16" s="271"/>
      <c r="BV16" s="271"/>
      <c r="BW16" s="271"/>
      <c r="BX16" s="272"/>
    </row>
    <row r="17" spans="1:76">
      <c r="A17" s="6" t="s">
        <v>13</v>
      </c>
      <c r="BF17" s="273" t="s">
        <v>6</v>
      </c>
      <c r="BG17" s="273"/>
      <c r="BH17" s="273"/>
      <c r="BI17" s="273"/>
      <c r="BJ17" s="273"/>
      <c r="BK17" s="273"/>
      <c r="BL17" s="273"/>
      <c r="BM17" s="273"/>
      <c r="BN17" s="273"/>
      <c r="BO17" s="273"/>
      <c r="BP17" s="274"/>
      <c r="BQ17" s="245"/>
      <c r="BR17" s="246"/>
      <c r="BS17" s="246"/>
      <c r="BT17" s="246"/>
      <c r="BU17" s="246"/>
      <c r="BV17" s="246"/>
      <c r="BW17" s="246"/>
      <c r="BX17" s="247"/>
    </row>
    <row r="18" spans="1:76">
      <c r="A18" s="6" t="s">
        <v>12</v>
      </c>
      <c r="N18" s="244" t="s">
        <v>379</v>
      </c>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83" t="s">
        <v>7</v>
      </c>
      <c r="BG18" s="283"/>
      <c r="BH18" s="283"/>
      <c r="BI18" s="283"/>
      <c r="BJ18" s="283"/>
      <c r="BK18" s="283"/>
      <c r="BL18" s="283"/>
      <c r="BM18" s="283"/>
      <c r="BN18" s="283"/>
      <c r="BO18" s="283"/>
      <c r="BP18" s="284"/>
      <c r="BQ18" s="245"/>
      <c r="BR18" s="246"/>
      <c r="BS18" s="246"/>
      <c r="BT18" s="246"/>
      <c r="BU18" s="246"/>
      <c r="BV18" s="246"/>
      <c r="BW18" s="246"/>
      <c r="BX18" s="247"/>
    </row>
    <row r="19" spans="1:76">
      <c r="BF19" s="285" t="s">
        <v>6</v>
      </c>
      <c r="BG19" s="285"/>
      <c r="BH19" s="285"/>
      <c r="BI19" s="285"/>
      <c r="BJ19" s="285"/>
      <c r="BK19" s="285"/>
      <c r="BL19" s="285"/>
      <c r="BM19" s="285"/>
      <c r="BN19" s="285"/>
      <c r="BO19" s="285"/>
      <c r="BP19" s="255"/>
      <c r="BQ19" s="245"/>
      <c r="BR19" s="246"/>
      <c r="BS19" s="246"/>
      <c r="BT19" s="246"/>
      <c r="BU19" s="246"/>
      <c r="BV19" s="246"/>
      <c r="BW19" s="246"/>
      <c r="BX19" s="247"/>
    </row>
    <row r="20" spans="1:76" ht="13.5" customHeight="1">
      <c r="BF20" s="255" t="s">
        <v>8</v>
      </c>
      <c r="BG20" s="255"/>
      <c r="BH20" s="255"/>
      <c r="BI20" s="255"/>
      <c r="BJ20" s="255"/>
      <c r="BK20" s="255"/>
      <c r="BL20" s="255"/>
      <c r="BM20" s="255"/>
      <c r="BN20" s="255"/>
      <c r="BO20" s="255"/>
      <c r="BP20" s="255"/>
      <c r="BQ20" s="248" t="s">
        <v>433</v>
      </c>
      <c r="BR20" s="246"/>
      <c r="BS20" s="246"/>
      <c r="BT20" s="246"/>
      <c r="BU20" s="246"/>
      <c r="BV20" s="246"/>
      <c r="BW20" s="246"/>
      <c r="BX20" s="247"/>
    </row>
    <row r="21" spans="1:76" ht="24" customHeight="1">
      <c r="A21" s="6" t="s">
        <v>11</v>
      </c>
      <c r="H21" s="278" t="s">
        <v>431</v>
      </c>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55" t="s">
        <v>9</v>
      </c>
      <c r="BG21" s="255"/>
      <c r="BH21" s="255"/>
      <c r="BI21" s="255"/>
      <c r="BJ21" s="255"/>
      <c r="BK21" s="255"/>
      <c r="BL21" s="255"/>
      <c r="BM21" s="255"/>
      <c r="BN21" s="255"/>
      <c r="BO21" s="255"/>
      <c r="BP21" s="255"/>
      <c r="BQ21" s="266" t="s">
        <v>378</v>
      </c>
      <c r="BR21" s="246"/>
      <c r="BS21" s="246"/>
      <c r="BT21" s="246"/>
      <c r="BU21" s="246"/>
      <c r="BV21" s="246"/>
      <c r="BW21" s="246"/>
      <c r="BX21" s="247"/>
    </row>
    <row r="22" spans="1:76" ht="13.5" thickBot="1">
      <c r="A22" s="6" t="s">
        <v>14</v>
      </c>
      <c r="BF22" s="255" t="s">
        <v>10</v>
      </c>
      <c r="BG22" s="255"/>
      <c r="BH22" s="255"/>
      <c r="BI22" s="255"/>
      <c r="BJ22" s="255"/>
      <c r="BK22" s="255"/>
      <c r="BL22" s="255"/>
      <c r="BM22" s="255"/>
      <c r="BN22" s="255"/>
      <c r="BO22" s="255"/>
      <c r="BP22" s="255"/>
      <c r="BQ22" s="280">
        <v>383</v>
      </c>
      <c r="BR22" s="281"/>
      <c r="BS22" s="281"/>
      <c r="BT22" s="281"/>
      <c r="BU22" s="281"/>
      <c r="BV22" s="281"/>
      <c r="BW22" s="281"/>
      <c r="BX22" s="282"/>
    </row>
    <row r="23" spans="1:76">
      <c r="A23" s="249" t="s">
        <v>17</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row>
    <row r="24" spans="1:76" s="7" customFormat="1" ht="17.25" customHeight="1">
      <c r="A24" s="235" t="s">
        <v>18</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224" t="s">
        <v>19</v>
      </c>
      <c r="AG24" s="224"/>
      <c r="AH24" s="224"/>
      <c r="AI24" s="224"/>
      <c r="AJ24" s="224" t="s">
        <v>219</v>
      </c>
      <c r="AK24" s="224"/>
      <c r="AL24" s="224"/>
      <c r="AM24" s="224"/>
      <c r="AN24" s="224"/>
      <c r="AO24" s="224"/>
      <c r="AP24" s="224"/>
      <c r="AQ24" s="224"/>
      <c r="AR24" s="224" t="s">
        <v>220</v>
      </c>
      <c r="AS24" s="224"/>
      <c r="AT24" s="224"/>
      <c r="AU24" s="224"/>
      <c r="AV24" s="224"/>
      <c r="AW24" s="239" t="s">
        <v>20</v>
      </c>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row>
    <row r="25" spans="1:76" s="7" customFormat="1" ht="16.5" customHeight="1">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8"/>
      <c r="AF25" s="224"/>
      <c r="AG25" s="224"/>
      <c r="AH25" s="224"/>
      <c r="AI25" s="224"/>
      <c r="AJ25" s="224"/>
      <c r="AK25" s="224"/>
      <c r="AL25" s="224"/>
      <c r="AM25" s="224"/>
      <c r="AN25" s="224"/>
      <c r="AO25" s="224"/>
      <c r="AP25" s="224"/>
      <c r="AQ25" s="224"/>
      <c r="AR25" s="224"/>
      <c r="AS25" s="224"/>
      <c r="AT25" s="224"/>
      <c r="AU25" s="224"/>
      <c r="AV25" s="224"/>
      <c r="AW25" s="233" t="s">
        <v>21</v>
      </c>
      <c r="AX25" s="234"/>
      <c r="AY25" s="234"/>
      <c r="AZ25" s="221" t="s">
        <v>587</v>
      </c>
      <c r="BA25" s="221"/>
      <c r="BB25" s="222" t="s">
        <v>58</v>
      </c>
      <c r="BC25" s="223"/>
      <c r="BD25" s="250" t="s">
        <v>21</v>
      </c>
      <c r="BE25" s="250"/>
      <c r="BF25" s="250"/>
      <c r="BG25" s="251" t="s">
        <v>644</v>
      </c>
      <c r="BH25" s="251"/>
      <c r="BI25" s="252" t="s">
        <v>58</v>
      </c>
      <c r="BJ25" s="252"/>
      <c r="BK25" s="233" t="s">
        <v>21</v>
      </c>
      <c r="BL25" s="234"/>
      <c r="BM25" s="234"/>
      <c r="BN25" s="221" t="s">
        <v>647</v>
      </c>
      <c r="BO25" s="221"/>
      <c r="BP25" s="222" t="s">
        <v>58</v>
      </c>
      <c r="BQ25" s="223"/>
      <c r="BR25" s="241" t="s">
        <v>23</v>
      </c>
      <c r="BS25" s="241"/>
      <c r="BT25" s="241"/>
      <c r="BU25" s="241"/>
      <c r="BV25" s="241"/>
      <c r="BW25" s="241"/>
      <c r="BX25" s="241"/>
    </row>
    <row r="26" spans="1:76" s="7" customFormat="1" ht="39"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8"/>
      <c r="AF26" s="224"/>
      <c r="AG26" s="224"/>
      <c r="AH26" s="224"/>
      <c r="AI26" s="224"/>
      <c r="AJ26" s="224"/>
      <c r="AK26" s="224"/>
      <c r="AL26" s="224"/>
      <c r="AM26" s="224"/>
      <c r="AN26" s="224"/>
      <c r="AO26" s="224"/>
      <c r="AP26" s="224"/>
      <c r="AQ26" s="224"/>
      <c r="AR26" s="224"/>
      <c r="AS26" s="224"/>
      <c r="AT26" s="224"/>
      <c r="AU26" s="224"/>
      <c r="AV26" s="224"/>
      <c r="AW26" s="226" t="s">
        <v>22</v>
      </c>
      <c r="AX26" s="227"/>
      <c r="AY26" s="227"/>
      <c r="AZ26" s="227"/>
      <c r="BA26" s="227"/>
      <c r="BB26" s="227"/>
      <c r="BC26" s="228"/>
      <c r="BD26" s="242" t="s">
        <v>25</v>
      </c>
      <c r="BE26" s="227"/>
      <c r="BF26" s="227"/>
      <c r="BG26" s="227"/>
      <c r="BH26" s="227"/>
      <c r="BI26" s="227"/>
      <c r="BJ26" s="227"/>
      <c r="BK26" s="226" t="s">
        <v>24</v>
      </c>
      <c r="BL26" s="227"/>
      <c r="BM26" s="227"/>
      <c r="BN26" s="227"/>
      <c r="BO26" s="227"/>
      <c r="BP26" s="227"/>
      <c r="BQ26" s="228"/>
      <c r="BR26" s="242"/>
      <c r="BS26" s="242"/>
      <c r="BT26" s="242"/>
      <c r="BU26" s="242"/>
      <c r="BV26" s="242"/>
      <c r="BW26" s="242"/>
      <c r="BX26" s="242"/>
    </row>
    <row r="27" spans="1:76" s="7" customFormat="1" thickBot="1">
      <c r="A27" s="253">
        <v>1</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20">
        <v>2</v>
      </c>
      <c r="AG27" s="220"/>
      <c r="AH27" s="220"/>
      <c r="AI27" s="220"/>
      <c r="AJ27" s="220">
        <v>3</v>
      </c>
      <c r="AK27" s="220"/>
      <c r="AL27" s="220"/>
      <c r="AM27" s="220"/>
      <c r="AN27" s="220"/>
      <c r="AO27" s="220"/>
      <c r="AP27" s="220"/>
      <c r="AQ27" s="220"/>
      <c r="AR27" s="220">
        <v>4</v>
      </c>
      <c r="AS27" s="220"/>
      <c r="AT27" s="220"/>
      <c r="AU27" s="220"/>
      <c r="AV27" s="220"/>
      <c r="AW27" s="220">
        <v>5</v>
      </c>
      <c r="AX27" s="220"/>
      <c r="AY27" s="220"/>
      <c r="AZ27" s="220"/>
      <c r="BA27" s="220"/>
      <c r="BB27" s="220"/>
      <c r="BC27" s="220"/>
      <c r="BD27" s="220">
        <v>6</v>
      </c>
      <c r="BE27" s="220"/>
      <c r="BF27" s="220"/>
      <c r="BG27" s="220"/>
      <c r="BH27" s="220"/>
      <c r="BI27" s="220"/>
      <c r="BJ27" s="220"/>
      <c r="BK27" s="220">
        <v>7</v>
      </c>
      <c r="BL27" s="220"/>
      <c r="BM27" s="220"/>
      <c r="BN27" s="220"/>
      <c r="BO27" s="220"/>
      <c r="BP27" s="220"/>
      <c r="BQ27" s="220"/>
      <c r="BR27" s="220">
        <v>8</v>
      </c>
      <c r="BS27" s="220"/>
      <c r="BT27" s="220"/>
      <c r="BU27" s="220"/>
      <c r="BV27" s="220"/>
      <c r="BW27" s="220"/>
      <c r="BX27" s="225"/>
    </row>
    <row r="28" spans="1:76" s="7" customFormat="1" ht="13.5">
      <c r="A28" s="198" t="s">
        <v>61</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31" t="s">
        <v>29</v>
      </c>
      <c r="AG28" s="232"/>
      <c r="AH28" s="232"/>
      <c r="AI28" s="232"/>
      <c r="AJ28" s="232" t="s">
        <v>33</v>
      </c>
      <c r="AK28" s="232"/>
      <c r="AL28" s="232"/>
      <c r="AM28" s="232"/>
      <c r="AN28" s="232"/>
      <c r="AO28" s="232"/>
      <c r="AP28" s="232"/>
      <c r="AQ28" s="232"/>
      <c r="AR28" s="232" t="s">
        <v>33</v>
      </c>
      <c r="AS28" s="232"/>
      <c r="AT28" s="232"/>
      <c r="AU28" s="232"/>
      <c r="AV28" s="232"/>
      <c r="AW28" s="243">
        <f>29.44+31.74+80206.43+72168+1787.52+4056+52000+496</f>
        <v>210775.12999999998</v>
      </c>
      <c r="AX28" s="243"/>
      <c r="AY28" s="243"/>
      <c r="AZ28" s="243"/>
      <c r="BA28" s="243"/>
      <c r="BB28" s="243"/>
      <c r="BC28" s="243"/>
      <c r="BD28" s="243"/>
      <c r="BE28" s="243"/>
      <c r="BF28" s="243"/>
      <c r="BG28" s="243"/>
      <c r="BH28" s="243"/>
      <c r="BI28" s="243"/>
      <c r="BJ28" s="243"/>
      <c r="BK28" s="243"/>
      <c r="BL28" s="243"/>
      <c r="BM28" s="243"/>
      <c r="BN28" s="243"/>
      <c r="BO28" s="243"/>
      <c r="BP28" s="243"/>
      <c r="BQ28" s="243"/>
      <c r="BR28" s="229"/>
      <c r="BS28" s="229"/>
      <c r="BT28" s="229"/>
      <c r="BU28" s="229"/>
      <c r="BV28" s="229"/>
      <c r="BW28" s="229"/>
      <c r="BX28" s="230"/>
    </row>
    <row r="29" spans="1:76" s="7" customFormat="1" ht="13.5">
      <c r="A29" s="198" t="s">
        <v>221</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200"/>
      <c r="AF29" s="71" t="s">
        <v>30</v>
      </c>
      <c r="AG29" s="60"/>
      <c r="AH29" s="60"/>
      <c r="AI29" s="60"/>
      <c r="AJ29" s="60" t="s">
        <v>33</v>
      </c>
      <c r="AK29" s="60"/>
      <c r="AL29" s="60"/>
      <c r="AM29" s="60"/>
      <c r="AN29" s="60"/>
      <c r="AO29" s="60"/>
      <c r="AP29" s="60"/>
      <c r="AQ29" s="60"/>
      <c r="AR29" s="60" t="s">
        <v>33</v>
      </c>
      <c r="AS29" s="60"/>
      <c r="AT29" s="60"/>
      <c r="AU29" s="60"/>
      <c r="AV29" s="60"/>
      <c r="AW29" s="90"/>
      <c r="AX29" s="90"/>
      <c r="AY29" s="90"/>
      <c r="AZ29" s="90"/>
      <c r="BA29" s="90"/>
      <c r="BB29" s="90"/>
      <c r="BC29" s="90"/>
      <c r="BD29" s="90"/>
      <c r="BE29" s="90"/>
      <c r="BF29" s="90"/>
      <c r="BG29" s="90"/>
      <c r="BH29" s="90"/>
      <c r="BI29" s="90"/>
      <c r="BJ29" s="90"/>
      <c r="BK29" s="90"/>
      <c r="BL29" s="90"/>
      <c r="BM29" s="90"/>
      <c r="BN29" s="90"/>
      <c r="BO29" s="90"/>
      <c r="BP29" s="90"/>
      <c r="BQ29" s="90"/>
      <c r="BR29" s="58"/>
      <c r="BS29" s="58"/>
      <c r="BT29" s="58"/>
      <c r="BU29" s="58"/>
      <c r="BV29" s="58"/>
      <c r="BW29" s="58"/>
      <c r="BX29" s="59"/>
    </row>
    <row r="30" spans="1:76" s="7" customFormat="1" ht="12">
      <c r="A30" s="207" t="s">
        <v>26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19" t="s">
        <v>31</v>
      </c>
      <c r="AG30" s="61"/>
      <c r="AH30" s="61"/>
      <c r="AI30" s="61"/>
      <c r="AJ30" s="60"/>
      <c r="AK30" s="60"/>
      <c r="AL30" s="60"/>
      <c r="AM30" s="60"/>
      <c r="AN30" s="60"/>
      <c r="AO30" s="60"/>
      <c r="AP30" s="60"/>
      <c r="AQ30" s="60"/>
      <c r="AR30" s="60"/>
      <c r="AS30" s="60"/>
      <c r="AT30" s="60"/>
      <c r="AU30" s="60"/>
      <c r="AV30" s="60"/>
      <c r="AW30" s="90">
        <f>AW31+AW34+AW39+AW43+AW60</f>
        <v>38864573.960000001</v>
      </c>
      <c r="AX30" s="90"/>
      <c r="AY30" s="90"/>
      <c r="AZ30" s="90"/>
      <c r="BA30" s="90"/>
      <c r="BB30" s="90"/>
      <c r="BC30" s="90"/>
      <c r="BD30" s="90">
        <f t="shared" ref="BD30" si="0">BD31+BD34+BD39+BD43+BD60</f>
        <v>36427607</v>
      </c>
      <c r="BE30" s="90"/>
      <c r="BF30" s="90"/>
      <c r="BG30" s="90"/>
      <c r="BH30" s="90"/>
      <c r="BI30" s="90"/>
      <c r="BJ30" s="90"/>
      <c r="BK30" s="90">
        <f t="shared" ref="BK30" si="1">BK31+BK34+BK39+BK43+BK60</f>
        <v>36422810</v>
      </c>
      <c r="BL30" s="90"/>
      <c r="BM30" s="90"/>
      <c r="BN30" s="90"/>
      <c r="BO30" s="90"/>
      <c r="BP30" s="90"/>
      <c r="BQ30" s="90"/>
      <c r="BR30" s="58"/>
      <c r="BS30" s="58"/>
      <c r="BT30" s="58"/>
      <c r="BU30" s="58"/>
      <c r="BV30" s="58"/>
      <c r="BW30" s="58"/>
      <c r="BX30" s="59"/>
    </row>
    <row r="31" spans="1:76" s="7" customFormat="1" ht="23.25" customHeight="1">
      <c r="A31" s="210" t="s">
        <v>27</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104" t="s">
        <v>32</v>
      </c>
      <c r="AG31" s="63"/>
      <c r="AH31" s="63"/>
      <c r="AI31" s="64"/>
      <c r="AJ31" s="62" t="s">
        <v>34</v>
      </c>
      <c r="AK31" s="63"/>
      <c r="AL31" s="63"/>
      <c r="AM31" s="63"/>
      <c r="AN31" s="63"/>
      <c r="AO31" s="63"/>
      <c r="AP31" s="63"/>
      <c r="AQ31" s="64"/>
      <c r="AR31" s="62"/>
      <c r="AS31" s="63"/>
      <c r="AT31" s="63"/>
      <c r="AU31" s="63"/>
      <c r="AV31" s="64"/>
      <c r="AW31" s="87">
        <f>AW32</f>
        <v>0</v>
      </c>
      <c r="AX31" s="88"/>
      <c r="AY31" s="88"/>
      <c r="AZ31" s="88"/>
      <c r="BA31" s="88"/>
      <c r="BB31" s="88"/>
      <c r="BC31" s="89"/>
      <c r="BD31" s="87">
        <f>BD32</f>
        <v>0</v>
      </c>
      <c r="BE31" s="88"/>
      <c r="BF31" s="88"/>
      <c r="BG31" s="88"/>
      <c r="BH31" s="88"/>
      <c r="BI31" s="88"/>
      <c r="BJ31" s="89"/>
      <c r="BK31" s="87">
        <f>BK32</f>
        <v>0</v>
      </c>
      <c r="BL31" s="88"/>
      <c r="BM31" s="88"/>
      <c r="BN31" s="88"/>
      <c r="BO31" s="88"/>
      <c r="BP31" s="88"/>
      <c r="BQ31" s="89"/>
      <c r="BR31" s="91"/>
      <c r="BS31" s="92"/>
      <c r="BT31" s="92"/>
      <c r="BU31" s="92"/>
      <c r="BV31" s="92"/>
      <c r="BW31" s="92"/>
      <c r="BX31" s="93"/>
    </row>
    <row r="32" spans="1:76" s="7" customFormat="1" ht="12">
      <c r="A32" s="212" t="s">
        <v>28</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124" t="s">
        <v>59</v>
      </c>
      <c r="AG32" s="125"/>
      <c r="AH32" s="125"/>
      <c r="AI32" s="126"/>
      <c r="AJ32" s="206"/>
      <c r="AK32" s="125"/>
      <c r="AL32" s="125"/>
      <c r="AM32" s="125"/>
      <c r="AN32" s="125"/>
      <c r="AO32" s="125"/>
      <c r="AP32" s="125"/>
      <c r="AQ32" s="126"/>
      <c r="AR32" s="206" t="s">
        <v>570</v>
      </c>
      <c r="AS32" s="125"/>
      <c r="AT32" s="125"/>
      <c r="AU32" s="125"/>
      <c r="AV32" s="126"/>
      <c r="AW32" s="98"/>
      <c r="AX32" s="99"/>
      <c r="AY32" s="99"/>
      <c r="AZ32" s="99"/>
      <c r="BA32" s="99"/>
      <c r="BB32" s="99"/>
      <c r="BC32" s="100"/>
      <c r="BD32" s="98"/>
      <c r="BE32" s="99"/>
      <c r="BF32" s="99"/>
      <c r="BG32" s="99"/>
      <c r="BH32" s="99"/>
      <c r="BI32" s="99"/>
      <c r="BJ32" s="100"/>
      <c r="BK32" s="98"/>
      <c r="BL32" s="99"/>
      <c r="BM32" s="99"/>
      <c r="BN32" s="99"/>
      <c r="BO32" s="99"/>
      <c r="BP32" s="99"/>
      <c r="BQ32" s="100"/>
      <c r="BR32" s="81"/>
      <c r="BS32" s="82"/>
      <c r="BT32" s="82"/>
      <c r="BU32" s="82"/>
      <c r="BV32" s="82"/>
      <c r="BW32" s="82"/>
      <c r="BX32" s="83"/>
    </row>
    <row r="33" spans="1:76" s="7" customFormat="1" ht="12">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2"/>
      <c r="AF33" s="203"/>
      <c r="AG33" s="190"/>
      <c r="AH33" s="190"/>
      <c r="AI33" s="191"/>
      <c r="AJ33" s="189"/>
      <c r="AK33" s="190"/>
      <c r="AL33" s="190"/>
      <c r="AM33" s="190"/>
      <c r="AN33" s="190"/>
      <c r="AO33" s="190"/>
      <c r="AP33" s="190"/>
      <c r="AQ33" s="191"/>
      <c r="AR33" s="189"/>
      <c r="AS33" s="190"/>
      <c r="AT33" s="190"/>
      <c r="AU33" s="190"/>
      <c r="AV33" s="191"/>
      <c r="AW33" s="195"/>
      <c r="AX33" s="196"/>
      <c r="AY33" s="196"/>
      <c r="AZ33" s="196"/>
      <c r="BA33" s="196"/>
      <c r="BB33" s="196"/>
      <c r="BC33" s="197"/>
      <c r="BD33" s="195"/>
      <c r="BE33" s="196"/>
      <c r="BF33" s="196"/>
      <c r="BG33" s="196"/>
      <c r="BH33" s="196"/>
      <c r="BI33" s="196"/>
      <c r="BJ33" s="197"/>
      <c r="BK33" s="195"/>
      <c r="BL33" s="196"/>
      <c r="BM33" s="196"/>
      <c r="BN33" s="196"/>
      <c r="BO33" s="196"/>
      <c r="BP33" s="196"/>
      <c r="BQ33" s="197"/>
      <c r="BR33" s="192"/>
      <c r="BS33" s="193"/>
      <c r="BT33" s="193"/>
      <c r="BU33" s="193"/>
      <c r="BV33" s="193"/>
      <c r="BW33" s="193"/>
      <c r="BX33" s="194"/>
    </row>
    <row r="34" spans="1:76" s="7" customFormat="1" ht="12">
      <c r="A34" s="217" t="s">
        <v>35</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8"/>
      <c r="AF34" s="71" t="s">
        <v>37</v>
      </c>
      <c r="AG34" s="60"/>
      <c r="AH34" s="60"/>
      <c r="AI34" s="60"/>
      <c r="AJ34" s="60" t="s">
        <v>36</v>
      </c>
      <c r="AK34" s="60"/>
      <c r="AL34" s="60"/>
      <c r="AM34" s="60"/>
      <c r="AN34" s="60"/>
      <c r="AO34" s="60"/>
      <c r="AP34" s="60"/>
      <c r="AQ34" s="60"/>
      <c r="AR34" s="60"/>
      <c r="AS34" s="60"/>
      <c r="AT34" s="60"/>
      <c r="AU34" s="60"/>
      <c r="AV34" s="60"/>
      <c r="AW34" s="90">
        <f>AW35+AW36+AW37+AW38</f>
        <v>30826771.600000001</v>
      </c>
      <c r="AX34" s="90"/>
      <c r="AY34" s="90"/>
      <c r="AZ34" s="90"/>
      <c r="BA34" s="90"/>
      <c r="BB34" s="90"/>
      <c r="BC34" s="90"/>
      <c r="BD34" s="90">
        <f t="shared" ref="BD34" si="2">BD35+BD36+BD37+BD38</f>
        <v>29734463</v>
      </c>
      <c r="BE34" s="90"/>
      <c r="BF34" s="90"/>
      <c r="BG34" s="90"/>
      <c r="BH34" s="90"/>
      <c r="BI34" s="90"/>
      <c r="BJ34" s="90"/>
      <c r="BK34" s="90">
        <f t="shared" ref="BK34" si="3">BK35+BK36+BK37+BK38</f>
        <v>29734463</v>
      </c>
      <c r="BL34" s="90"/>
      <c r="BM34" s="90"/>
      <c r="BN34" s="90"/>
      <c r="BO34" s="90"/>
      <c r="BP34" s="90"/>
      <c r="BQ34" s="90"/>
      <c r="BR34" s="58"/>
      <c r="BS34" s="58"/>
      <c r="BT34" s="58"/>
      <c r="BU34" s="58"/>
      <c r="BV34" s="58"/>
      <c r="BW34" s="58"/>
      <c r="BX34" s="59"/>
    </row>
    <row r="35" spans="1:76" s="7" customFormat="1" ht="48.75" customHeight="1">
      <c r="A35" s="73" t="s">
        <v>60</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4"/>
      <c r="AF35" s="71" t="s">
        <v>38</v>
      </c>
      <c r="AG35" s="60"/>
      <c r="AH35" s="60"/>
      <c r="AI35" s="60"/>
      <c r="AJ35" s="60" t="s">
        <v>36</v>
      </c>
      <c r="AK35" s="60"/>
      <c r="AL35" s="60"/>
      <c r="AM35" s="60"/>
      <c r="AN35" s="60"/>
      <c r="AO35" s="60"/>
      <c r="AP35" s="60"/>
      <c r="AQ35" s="60"/>
      <c r="AR35" s="156" t="s">
        <v>471</v>
      </c>
      <c r="AS35" s="156"/>
      <c r="AT35" s="156"/>
      <c r="AU35" s="156"/>
      <c r="AV35" s="156"/>
      <c r="AW35" s="90">
        <f>2386600+1225700+151000+151100+53529.6+279</f>
        <v>3968208.6</v>
      </c>
      <c r="AX35" s="90"/>
      <c r="AY35" s="90"/>
      <c r="AZ35" s="90"/>
      <c r="BA35" s="90"/>
      <c r="BB35" s="90"/>
      <c r="BC35" s="90"/>
      <c r="BD35" s="90">
        <v>2386600</v>
      </c>
      <c r="BE35" s="90"/>
      <c r="BF35" s="90"/>
      <c r="BG35" s="90"/>
      <c r="BH35" s="90"/>
      <c r="BI35" s="90"/>
      <c r="BJ35" s="90"/>
      <c r="BK35" s="90">
        <v>2386600</v>
      </c>
      <c r="BL35" s="90"/>
      <c r="BM35" s="90"/>
      <c r="BN35" s="90"/>
      <c r="BO35" s="90"/>
      <c r="BP35" s="90"/>
      <c r="BQ35" s="90"/>
      <c r="BR35" s="58"/>
      <c r="BS35" s="58"/>
      <c r="BT35" s="58"/>
      <c r="BU35" s="58"/>
      <c r="BV35" s="58"/>
      <c r="BW35" s="58"/>
      <c r="BX35" s="59"/>
    </row>
    <row r="36" spans="1:76" s="7" customFormat="1" ht="48.75" customHeight="1">
      <c r="A36" s="73" t="s">
        <v>60</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4"/>
      <c r="AF36" s="71" t="s">
        <v>38</v>
      </c>
      <c r="AG36" s="60"/>
      <c r="AH36" s="60"/>
      <c r="AI36" s="60"/>
      <c r="AJ36" s="60" t="s">
        <v>36</v>
      </c>
      <c r="AK36" s="60"/>
      <c r="AL36" s="60"/>
      <c r="AM36" s="60"/>
      <c r="AN36" s="60"/>
      <c r="AO36" s="60"/>
      <c r="AP36" s="60"/>
      <c r="AQ36" s="60"/>
      <c r="AR36" s="156" t="s">
        <v>474</v>
      </c>
      <c r="AS36" s="156"/>
      <c r="AT36" s="156"/>
      <c r="AU36" s="156"/>
      <c r="AV36" s="156"/>
      <c r="AW36" s="90">
        <f>27190600+28000-517300</f>
        <v>26701300</v>
      </c>
      <c r="AX36" s="90"/>
      <c r="AY36" s="90"/>
      <c r="AZ36" s="90"/>
      <c r="BA36" s="90"/>
      <c r="BB36" s="90"/>
      <c r="BC36" s="90"/>
      <c r="BD36" s="90">
        <v>27190600</v>
      </c>
      <c r="BE36" s="90"/>
      <c r="BF36" s="90"/>
      <c r="BG36" s="90"/>
      <c r="BH36" s="90"/>
      <c r="BI36" s="90"/>
      <c r="BJ36" s="90"/>
      <c r="BK36" s="90">
        <v>27190600</v>
      </c>
      <c r="BL36" s="90"/>
      <c r="BM36" s="90"/>
      <c r="BN36" s="90"/>
      <c r="BO36" s="90"/>
      <c r="BP36" s="90"/>
      <c r="BQ36" s="90"/>
      <c r="BR36" s="58"/>
      <c r="BS36" s="58"/>
      <c r="BT36" s="58"/>
      <c r="BU36" s="58"/>
      <c r="BV36" s="58"/>
      <c r="BW36" s="58"/>
      <c r="BX36" s="59"/>
    </row>
    <row r="37" spans="1:76" s="7" customFormat="1" ht="24.75" customHeight="1">
      <c r="A37" s="215" t="s">
        <v>472</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71" t="s">
        <v>39</v>
      </c>
      <c r="AG37" s="60"/>
      <c r="AH37" s="60"/>
      <c r="AI37" s="60"/>
      <c r="AJ37" s="60" t="s">
        <v>36</v>
      </c>
      <c r="AK37" s="60"/>
      <c r="AL37" s="60"/>
      <c r="AM37" s="60"/>
      <c r="AN37" s="60"/>
      <c r="AO37" s="60"/>
      <c r="AP37" s="60"/>
      <c r="AQ37" s="60"/>
      <c r="AR37" s="156" t="s">
        <v>473</v>
      </c>
      <c r="AS37" s="156"/>
      <c r="AT37" s="156"/>
      <c r="AU37" s="156"/>
      <c r="AV37" s="156"/>
      <c r="AW37" s="90">
        <v>85100</v>
      </c>
      <c r="AX37" s="90"/>
      <c r="AY37" s="90"/>
      <c r="AZ37" s="90"/>
      <c r="BA37" s="90"/>
      <c r="BB37" s="90"/>
      <c r="BC37" s="90"/>
      <c r="BD37" s="90">
        <v>85100</v>
      </c>
      <c r="BE37" s="90"/>
      <c r="BF37" s="90"/>
      <c r="BG37" s="90"/>
      <c r="BH37" s="90"/>
      <c r="BI37" s="90"/>
      <c r="BJ37" s="90"/>
      <c r="BK37" s="90">
        <v>85100</v>
      </c>
      <c r="BL37" s="90"/>
      <c r="BM37" s="90"/>
      <c r="BN37" s="90"/>
      <c r="BO37" s="90"/>
      <c r="BP37" s="90"/>
      <c r="BQ37" s="90"/>
      <c r="BR37" s="58"/>
      <c r="BS37" s="58"/>
      <c r="BT37" s="58"/>
      <c r="BU37" s="58"/>
      <c r="BV37" s="58"/>
      <c r="BW37" s="58"/>
      <c r="BX37" s="59"/>
    </row>
    <row r="38" spans="1:76" s="7" customFormat="1" ht="12">
      <c r="A38" s="215" t="s">
        <v>592</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71" t="s">
        <v>39</v>
      </c>
      <c r="AG38" s="60"/>
      <c r="AH38" s="60"/>
      <c r="AI38" s="60"/>
      <c r="AJ38" s="60" t="s">
        <v>36</v>
      </c>
      <c r="AK38" s="60"/>
      <c r="AL38" s="60"/>
      <c r="AM38" s="60"/>
      <c r="AN38" s="60"/>
      <c r="AO38" s="60"/>
      <c r="AP38" s="60"/>
      <c r="AQ38" s="60"/>
      <c r="AR38" s="156" t="s">
        <v>593</v>
      </c>
      <c r="AS38" s="156"/>
      <c r="AT38" s="156"/>
      <c r="AU38" s="156"/>
      <c r="AV38" s="156"/>
      <c r="AW38" s="87">
        <v>72163</v>
      </c>
      <c r="AX38" s="88"/>
      <c r="AY38" s="88"/>
      <c r="AZ38" s="88"/>
      <c r="BA38" s="88"/>
      <c r="BB38" s="88"/>
      <c r="BC38" s="89"/>
      <c r="BD38" s="87">
        <v>72163</v>
      </c>
      <c r="BE38" s="88"/>
      <c r="BF38" s="88"/>
      <c r="BG38" s="88"/>
      <c r="BH38" s="88"/>
      <c r="BI38" s="88"/>
      <c r="BJ38" s="89"/>
      <c r="BK38" s="87">
        <v>72163</v>
      </c>
      <c r="BL38" s="88"/>
      <c r="BM38" s="88"/>
      <c r="BN38" s="88"/>
      <c r="BO38" s="88"/>
      <c r="BP38" s="88"/>
      <c r="BQ38" s="89"/>
      <c r="BR38" s="91"/>
      <c r="BS38" s="92"/>
      <c r="BT38" s="92"/>
      <c r="BU38" s="92"/>
      <c r="BV38" s="92"/>
      <c r="BW38" s="92"/>
      <c r="BX38" s="93"/>
    </row>
    <row r="39" spans="1:76" s="7" customFormat="1" ht="12">
      <c r="A39" s="210" t="s">
        <v>63</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1"/>
      <c r="AF39" s="104" t="s">
        <v>40</v>
      </c>
      <c r="AG39" s="63"/>
      <c r="AH39" s="63"/>
      <c r="AI39" s="64"/>
      <c r="AJ39" s="62" t="s">
        <v>62</v>
      </c>
      <c r="AK39" s="63"/>
      <c r="AL39" s="63"/>
      <c r="AM39" s="63"/>
      <c r="AN39" s="63"/>
      <c r="AO39" s="63"/>
      <c r="AP39" s="63"/>
      <c r="AQ39" s="64"/>
      <c r="AR39" s="62"/>
      <c r="AS39" s="63"/>
      <c r="AT39" s="63"/>
      <c r="AU39" s="63"/>
      <c r="AV39" s="64"/>
      <c r="AW39" s="90">
        <f>AW40</f>
        <v>0</v>
      </c>
      <c r="AX39" s="90"/>
      <c r="AY39" s="90"/>
      <c r="AZ39" s="90"/>
      <c r="BA39" s="90"/>
      <c r="BB39" s="90"/>
      <c r="BC39" s="90"/>
      <c r="BD39" s="90">
        <f>BD40</f>
        <v>0</v>
      </c>
      <c r="BE39" s="90"/>
      <c r="BF39" s="90"/>
      <c r="BG39" s="90"/>
      <c r="BH39" s="90"/>
      <c r="BI39" s="90"/>
      <c r="BJ39" s="90"/>
      <c r="BK39" s="90">
        <f>BK40</f>
        <v>0</v>
      </c>
      <c r="BL39" s="90"/>
      <c r="BM39" s="90"/>
      <c r="BN39" s="90"/>
      <c r="BO39" s="90"/>
      <c r="BP39" s="90"/>
      <c r="BQ39" s="90"/>
      <c r="BR39" s="58"/>
      <c r="BS39" s="58"/>
      <c r="BT39" s="58"/>
      <c r="BU39" s="58"/>
      <c r="BV39" s="58"/>
      <c r="BW39" s="58"/>
      <c r="BX39" s="59"/>
    </row>
    <row r="40" spans="1:76" s="7" customFormat="1" ht="11.25" customHeight="1">
      <c r="A40" s="212" t="s">
        <v>28</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4"/>
      <c r="AF40" s="124" t="s">
        <v>41</v>
      </c>
      <c r="AG40" s="125"/>
      <c r="AH40" s="125"/>
      <c r="AI40" s="126"/>
      <c r="AJ40" s="206" t="s">
        <v>62</v>
      </c>
      <c r="AK40" s="125"/>
      <c r="AL40" s="125"/>
      <c r="AM40" s="125"/>
      <c r="AN40" s="125"/>
      <c r="AO40" s="125"/>
      <c r="AP40" s="125"/>
      <c r="AQ40" s="126"/>
      <c r="AR40" s="206"/>
      <c r="AS40" s="125"/>
      <c r="AT40" s="125"/>
      <c r="AU40" s="125"/>
      <c r="AV40" s="126"/>
      <c r="AW40" s="98"/>
      <c r="AX40" s="99"/>
      <c r="AY40" s="99"/>
      <c r="AZ40" s="99"/>
      <c r="BA40" s="99"/>
      <c r="BB40" s="99"/>
      <c r="BC40" s="100"/>
      <c r="BD40" s="98"/>
      <c r="BE40" s="99"/>
      <c r="BF40" s="99"/>
      <c r="BG40" s="99"/>
      <c r="BH40" s="99"/>
      <c r="BI40" s="99"/>
      <c r="BJ40" s="100"/>
      <c r="BK40" s="98"/>
      <c r="BL40" s="99"/>
      <c r="BM40" s="99"/>
      <c r="BN40" s="99"/>
      <c r="BO40" s="99"/>
      <c r="BP40" s="99"/>
      <c r="BQ40" s="100"/>
      <c r="BR40" s="81"/>
      <c r="BS40" s="82"/>
      <c r="BT40" s="82"/>
      <c r="BU40" s="82"/>
      <c r="BV40" s="82"/>
      <c r="BW40" s="82"/>
      <c r="BX40" s="83"/>
    </row>
    <row r="41" spans="1:76" s="7" customFormat="1" ht="12" hidden="1">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3"/>
      <c r="AG41" s="190"/>
      <c r="AH41" s="190"/>
      <c r="AI41" s="191"/>
      <c r="AJ41" s="189"/>
      <c r="AK41" s="190"/>
      <c r="AL41" s="190"/>
      <c r="AM41" s="190"/>
      <c r="AN41" s="190"/>
      <c r="AO41" s="190"/>
      <c r="AP41" s="190"/>
      <c r="AQ41" s="191"/>
      <c r="AR41" s="189"/>
      <c r="AS41" s="190"/>
      <c r="AT41" s="190"/>
      <c r="AU41" s="190"/>
      <c r="AV41" s="191"/>
      <c r="AW41" s="195"/>
      <c r="AX41" s="196"/>
      <c r="AY41" s="196"/>
      <c r="AZ41" s="196"/>
      <c r="BA41" s="196"/>
      <c r="BB41" s="196"/>
      <c r="BC41" s="197"/>
      <c r="BD41" s="195"/>
      <c r="BE41" s="196"/>
      <c r="BF41" s="196"/>
      <c r="BG41" s="196"/>
      <c r="BH41" s="196"/>
      <c r="BI41" s="196"/>
      <c r="BJ41" s="197"/>
      <c r="BK41" s="195"/>
      <c r="BL41" s="196"/>
      <c r="BM41" s="196"/>
      <c r="BN41" s="196"/>
      <c r="BO41" s="196"/>
      <c r="BP41" s="196"/>
      <c r="BQ41" s="197"/>
      <c r="BR41" s="192"/>
      <c r="BS41" s="193"/>
      <c r="BT41" s="193"/>
      <c r="BU41" s="193"/>
      <c r="BV41" s="193"/>
      <c r="BW41" s="193"/>
      <c r="BX41" s="194"/>
    </row>
    <row r="42" spans="1:76" s="7" customFormat="1" ht="3.75" hidden="1" customHeight="1">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03"/>
      <c r="AG42" s="190"/>
      <c r="AH42" s="190"/>
      <c r="AI42" s="191"/>
      <c r="AJ42" s="189"/>
      <c r="AK42" s="190"/>
      <c r="AL42" s="190"/>
      <c r="AM42" s="190"/>
      <c r="AN42" s="190"/>
      <c r="AO42" s="190"/>
      <c r="AP42" s="190"/>
      <c r="AQ42" s="191"/>
      <c r="AR42" s="189"/>
      <c r="AS42" s="190"/>
      <c r="AT42" s="190"/>
      <c r="AU42" s="190"/>
      <c r="AV42" s="191"/>
      <c r="AW42" s="195"/>
      <c r="AX42" s="196"/>
      <c r="AY42" s="196"/>
      <c r="AZ42" s="196"/>
      <c r="BA42" s="196"/>
      <c r="BB42" s="196"/>
      <c r="BC42" s="197"/>
      <c r="BD42" s="195"/>
      <c r="BE42" s="196"/>
      <c r="BF42" s="196"/>
      <c r="BG42" s="196"/>
      <c r="BH42" s="196"/>
      <c r="BI42" s="196"/>
      <c r="BJ42" s="197"/>
      <c r="BK42" s="195"/>
      <c r="BL42" s="196"/>
      <c r="BM42" s="196"/>
      <c r="BN42" s="196"/>
      <c r="BO42" s="196"/>
      <c r="BP42" s="196"/>
      <c r="BQ42" s="197"/>
      <c r="BR42" s="192"/>
      <c r="BS42" s="193"/>
      <c r="BT42" s="193"/>
      <c r="BU42" s="193"/>
      <c r="BV42" s="193"/>
      <c r="BW42" s="193"/>
      <c r="BX42" s="194"/>
    </row>
    <row r="43" spans="1:76" s="7" customFormat="1" ht="12">
      <c r="A43" s="204" t="s">
        <v>64</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5"/>
      <c r="AF43" s="104" t="s">
        <v>42</v>
      </c>
      <c r="AG43" s="63"/>
      <c r="AH43" s="63"/>
      <c r="AI43" s="64"/>
      <c r="AJ43" s="60" t="s">
        <v>66</v>
      </c>
      <c r="AK43" s="60"/>
      <c r="AL43" s="60"/>
      <c r="AM43" s="60"/>
      <c r="AN43" s="60"/>
      <c r="AO43" s="60"/>
      <c r="AP43" s="60"/>
      <c r="AQ43" s="60"/>
      <c r="AR43" s="156" t="s">
        <v>490</v>
      </c>
      <c r="AS43" s="156"/>
      <c r="AT43" s="156"/>
      <c r="AU43" s="156"/>
      <c r="AV43" s="156"/>
      <c r="AW43" s="90">
        <f>AW44+AW45+AW46+AW47+AW48+AW49+AW50+AW51+AW52+AW53+AW54+AW55+AW56+AW57</f>
        <v>8037802.3600000003</v>
      </c>
      <c r="AX43" s="90"/>
      <c r="AY43" s="90"/>
      <c r="AZ43" s="90"/>
      <c r="BA43" s="90"/>
      <c r="BB43" s="90"/>
      <c r="BC43" s="90"/>
      <c r="BD43" s="90">
        <f t="shared" ref="BD43" si="4">BD44+BD45+BD46+BD47+BD48+BD49+BD50+BD51+BD52+BD53+BD54+BD55+BD56+BD57</f>
        <v>6693144</v>
      </c>
      <c r="BE43" s="90"/>
      <c r="BF43" s="90"/>
      <c r="BG43" s="90"/>
      <c r="BH43" s="90"/>
      <c r="BI43" s="90"/>
      <c r="BJ43" s="90"/>
      <c r="BK43" s="90">
        <f t="shared" ref="BK43" si="5">BK44+BK45+BK46+BK47+BK48+BK49+BK50+BK51+BK52+BK53+BK54+BK55+BK56+BK57</f>
        <v>6688347</v>
      </c>
      <c r="BL43" s="90"/>
      <c r="BM43" s="90"/>
      <c r="BN43" s="90"/>
      <c r="BO43" s="90"/>
      <c r="BP43" s="90"/>
      <c r="BQ43" s="90"/>
      <c r="BR43" s="58"/>
      <c r="BS43" s="58"/>
      <c r="BT43" s="58"/>
      <c r="BU43" s="58"/>
      <c r="BV43" s="58"/>
      <c r="BW43" s="58"/>
      <c r="BX43" s="59"/>
    </row>
    <row r="44" spans="1:76" s="7" customFormat="1" ht="23.25" customHeight="1">
      <c r="A44" s="72" t="s">
        <v>65</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70"/>
      <c r="AF44" s="71" t="s">
        <v>43</v>
      </c>
      <c r="AG44" s="60"/>
      <c r="AH44" s="60"/>
      <c r="AI44" s="60"/>
      <c r="AJ44" s="60" t="s">
        <v>66</v>
      </c>
      <c r="AK44" s="60"/>
      <c r="AL44" s="60"/>
      <c r="AM44" s="60"/>
      <c r="AN44" s="60"/>
      <c r="AO44" s="60"/>
      <c r="AP44" s="60"/>
      <c r="AQ44" s="60"/>
      <c r="AR44" s="156" t="s">
        <v>491</v>
      </c>
      <c r="AS44" s="156"/>
      <c r="AT44" s="156"/>
      <c r="AU44" s="156"/>
      <c r="AV44" s="156"/>
      <c r="AW44" s="90">
        <v>448100</v>
      </c>
      <c r="AX44" s="90"/>
      <c r="AY44" s="90"/>
      <c r="AZ44" s="90"/>
      <c r="BA44" s="90"/>
      <c r="BB44" s="90"/>
      <c r="BC44" s="90"/>
      <c r="BD44" s="90">
        <v>448100</v>
      </c>
      <c r="BE44" s="90"/>
      <c r="BF44" s="90"/>
      <c r="BG44" s="90"/>
      <c r="BH44" s="90"/>
      <c r="BI44" s="90"/>
      <c r="BJ44" s="90"/>
      <c r="BK44" s="90">
        <v>448100</v>
      </c>
      <c r="BL44" s="90"/>
      <c r="BM44" s="90"/>
      <c r="BN44" s="90"/>
      <c r="BO44" s="90"/>
      <c r="BP44" s="90"/>
      <c r="BQ44" s="90"/>
      <c r="BR44" s="58"/>
      <c r="BS44" s="58"/>
      <c r="BT44" s="58"/>
      <c r="BU44" s="58"/>
      <c r="BV44" s="58"/>
      <c r="BW44" s="58"/>
      <c r="BX44" s="59"/>
    </row>
    <row r="45" spans="1:76" s="7" customFormat="1" ht="12" customHeight="1">
      <c r="A45" s="72" t="s">
        <v>492</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70"/>
      <c r="AF45" s="71" t="s">
        <v>43</v>
      </c>
      <c r="AG45" s="60"/>
      <c r="AH45" s="60"/>
      <c r="AI45" s="60"/>
      <c r="AJ45" s="60" t="s">
        <v>66</v>
      </c>
      <c r="AK45" s="60"/>
      <c r="AL45" s="60"/>
      <c r="AM45" s="60"/>
      <c r="AN45" s="60"/>
      <c r="AO45" s="60"/>
      <c r="AP45" s="60"/>
      <c r="AQ45" s="60"/>
      <c r="AR45" s="156" t="s">
        <v>493</v>
      </c>
      <c r="AS45" s="156"/>
      <c r="AT45" s="156"/>
      <c r="AU45" s="156"/>
      <c r="AV45" s="156"/>
      <c r="AW45" s="90">
        <f>72578.88+8311.52</f>
        <v>80890.400000000009</v>
      </c>
      <c r="AX45" s="90"/>
      <c r="AY45" s="90"/>
      <c r="AZ45" s="90"/>
      <c r="BA45" s="90"/>
      <c r="BB45" s="90"/>
      <c r="BC45" s="90"/>
      <c r="BD45" s="90"/>
      <c r="BE45" s="90"/>
      <c r="BF45" s="90"/>
      <c r="BG45" s="90"/>
      <c r="BH45" s="90"/>
      <c r="BI45" s="90"/>
      <c r="BJ45" s="90"/>
      <c r="BK45" s="90"/>
      <c r="BL45" s="90"/>
      <c r="BM45" s="90"/>
      <c r="BN45" s="90"/>
      <c r="BO45" s="90"/>
      <c r="BP45" s="90"/>
      <c r="BQ45" s="90"/>
      <c r="BR45" s="58"/>
      <c r="BS45" s="58"/>
      <c r="BT45" s="58"/>
      <c r="BU45" s="58"/>
      <c r="BV45" s="58"/>
      <c r="BW45" s="58"/>
      <c r="BX45" s="59"/>
    </row>
    <row r="46" spans="1:76" s="7" customFormat="1" ht="12" customHeight="1">
      <c r="A46" s="72" t="s">
        <v>492</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70"/>
      <c r="AF46" s="71" t="s">
        <v>43</v>
      </c>
      <c r="AG46" s="60"/>
      <c r="AH46" s="60"/>
      <c r="AI46" s="60"/>
      <c r="AJ46" s="60" t="s">
        <v>66</v>
      </c>
      <c r="AK46" s="60"/>
      <c r="AL46" s="60"/>
      <c r="AM46" s="60"/>
      <c r="AN46" s="60"/>
      <c r="AO46" s="60"/>
      <c r="AP46" s="60"/>
      <c r="AQ46" s="60"/>
      <c r="AR46" s="156" t="s">
        <v>566</v>
      </c>
      <c r="AS46" s="156"/>
      <c r="AT46" s="156"/>
      <c r="AU46" s="156"/>
      <c r="AV46" s="156"/>
      <c r="AW46" s="90">
        <f>447426+17549.56+88.19+159731.1</f>
        <v>624794.85</v>
      </c>
      <c r="AX46" s="90"/>
      <c r="AY46" s="90"/>
      <c r="AZ46" s="90"/>
      <c r="BA46" s="90"/>
      <c r="BB46" s="90"/>
      <c r="BC46" s="90"/>
      <c r="BD46" s="90">
        <v>447426</v>
      </c>
      <c r="BE46" s="90"/>
      <c r="BF46" s="90"/>
      <c r="BG46" s="90"/>
      <c r="BH46" s="90"/>
      <c r="BI46" s="90"/>
      <c r="BJ46" s="90"/>
      <c r="BK46" s="90">
        <v>447426</v>
      </c>
      <c r="BL46" s="90"/>
      <c r="BM46" s="90"/>
      <c r="BN46" s="90"/>
      <c r="BO46" s="90"/>
      <c r="BP46" s="90"/>
      <c r="BQ46" s="90"/>
      <c r="BR46" s="58"/>
      <c r="BS46" s="58"/>
      <c r="BT46" s="58"/>
      <c r="BU46" s="58"/>
      <c r="BV46" s="58"/>
      <c r="BW46" s="58"/>
      <c r="BX46" s="59"/>
    </row>
    <row r="47" spans="1:76" s="7" customFormat="1" ht="12">
      <c r="A47" s="72" t="s">
        <v>492</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70"/>
      <c r="AF47" s="71" t="s">
        <v>43</v>
      </c>
      <c r="AG47" s="60"/>
      <c r="AH47" s="60"/>
      <c r="AI47" s="60"/>
      <c r="AJ47" s="60" t="s">
        <v>66</v>
      </c>
      <c r="AK47" s="60"/>
      <c r="AL47" s="60"/>
      <c r="AM47" s="60"/>
      <c r="AN47" s="60"/>
      <c r="AO47" s="60"/>
      <c r="AP47" s="60"/>
      <c r="AQ47" s="60"/>
      <c r="AR47" s="156" t="s">
        <v>494</v>
      </c>
      <c r="AS47" s="156"/>
      <c r="AT47" s="156"/>
      <c r="AU47" s="156"/>
      <c r="AV47" s="156"/>
      <c r="AW47" s="90">
        <v>96900</v>
      </c>
      <c r="AX47" s="90"/>
      <c r="AY47" s="90"/>
      <c r="AZ47" s="90"/>
      <c r="BA47" s="90"/>
      <c r="BB47" s="90"/>
      <c r="BC47" s="90"/>
      <c r="BD47" s="90">
        <v>96900</v>
      </c>
      <c r="BE47" s="90"/>
      <c r="BF47" s="90"/>
      <c r="BG47" s="90"/>
      <c r="BH47" s="90"/>
      <c r="BI47" s="90"/>
      <c r="BJ47" s="90"/>
      <c r="BK47" s="90">
        <v>96900</v>
      </c>
      <c r="BL47" s="90"/>
      <c r="BM47" s="90"/>
      <c r="BN47" s="90"/>
      <c r="BO47" s="90"/>
      <c r="BP47" s="90"/>
      <c r="BQ47" s="90"/>
      <c r="BR47" s="91"/>
      <c r="BS47" s="92"/>
      <c r="BT47" s="92"/>
      <c r="BU47" s="92"/>
      <c r="BV47" s="92"/>
      <c r="BW47" s="92"/>
      <c r="BX47" s="93"/>
    </row>
    <row r="48" spans="1:76" s="7" customFormat="1" ht="12">
      <c r="A48" s="72" t="s">
        <v>492</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70"/>
      <c r="AF48" s="71" t="s">
        <v>43</v>
      </c>
      <c r="AG48" s="60"/>
      <c r="AH48" s="60"/>
      <c r="AI48" s="60"/>
      <c r="AJ48" s="60" t="s">
        <v>66</v>
      </c>
      <c r="AK48" s="60"/>
      <c r="AL48" s="60"/>
      <c r="AM48" s="60"/>
      <c r="AN48" s="60"/>
      <c r="AO48" s="60"/>
      <c r="AP48" s="60"/>
      <c r="AQ48" s="60"/>
      <c r="AR48" s="156" t="s">
        <v>506</v>
      </c>
      <c r="AS48" s="156"/>
      <c r="AT48" s="156"/>
      <c r="AU48" s="156"/>
      <c r="AV48" s="156"/>
      <c r="AW48" s="90"/>
      <c r="AX48" s="90"/>
      <c r="AY48" s="90"/>
      <c r="AZ48" s="90"/>
      <c r="BA48" s="90"/>
      <c r="BB48" s="90"/>
      <c r="BC48" s="90"/>
      <c r="BD48" s="90"/>
      <c r="BE48" s="90"/>
      <c r="BF48" s="90"/>
      <c r="BG48" s="90"/>
      <c r="BH48" s="90"/>
      <c r="BI48" s="90"/>
      <c r="BJ48" s="90"/>
      <c r="BK48" s="90"/>
      <c r="BL48" s="90"/>
      <c r="BM48" s="90"/>
      <c r="BN48" s="90"/>
      <c r="BO48" s="90"/>
      <c r="BP48" s="90"/>
      <c r="BQ48" s="90"/>
      <c r="BR48" s="91"/>
      <c r="BS48" s="92"/>
      <c r="BT48" s="92"/>
      <c r="BU48" s="92"/>
      <c r="BV48" s="92"/>
      <c r="BW48" s="92"/>
      <c r="BX48" s="93"/>
    </row>
    <row r="49" spans="1:76" s="7" customFormat="1" ht="12">
      <c r="A49" s="72" t="s">
        <v>492</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70"/>
      <c r="AF49" s="71" t="s">
        <v>43</v>
      </c>
      <c r="AG49" s="60"/>
      <c r="AH49" s="60"/>
      <c r="AI49" s="60"/>
      <c r="AJ49" s="60" t="s">
        <v>66</v>
      </c>
      <c r="AK49" s="60"/>
      <c r="AL49" s="60"/>
      <c r="AM49" s="60"/>
      <c r="AN49" s="60"/>
      <c r="AO49" s="60"/>
      <c r="AP49" s="60"/>
      <c r="AQ49" s="60"/>
      <c r="AR49" s="156" t="s">
        <v>523</v>
      </c>
      <c r="AS49" s="156"/>
      <c r="AT49" s="156"/>
      <c r="AU49" s="156"/>
      <c r="AV49" s="156"/>
      <c r="AW49" s="90"/>
      <c r="AX49" s="90"/>
      <c r="AY49" s="90"/>
      <c r="AZ49" s="90"/>
      <c r="BA49" s="90"/>
      <c r="BB49" s="90"/>
      <c r="BC49" s="90"/>
      <c r="BD49" s="90"/>
      <c r="BE49" s="90"/>
      <c r="BF49" s="90"/>
      <c r="BG49" s="90"/>
      <c r="BH49" s="90"/>
      <c r="BI49" s="90"/>
      <c r="BJ49" s="90"/>
      <c r="BK49" s="90"/>
      <c r="BL49" s="90"/>
      <c r="BM49" s="90"/>
      <c r="BN49" s="90"/>
      <c r="BO49" s="90"/>
      <c r="BP49" s="90"/>
      <c r="BQ49" s="90"/>
      <c r="BR49" s="91"/>
      <c r="BS49" s="92"/>
      <c r="BT49" s="92"/>
      <c r="BU49" s="92"/>
      <c r="BV49" s="92"/>
      <c r="BW49" s="92"/>
      <c r="BX49" s="93"/>
    </row>
    <row r="50" spans="1:76" s="7" customFormat="1" ht="12" customHeight="1">
      <c r="A50" s="72" t="s">
        <v>492</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70"/>
      <c r="AF50" s="71" t="s">
        <v>509</v>
      </c>
      <c r="AG50" s="60"/>
      <c r="AH50" s="60"/>
      <c r="AI50" s="60"/>
      <c r="AJ50" s="60" t="s">
        <v>66</v>
      </c>
      <c r="AK50" s="60"/>
      <c r="AL50" s="60"/>
      <c r="AM50" s="60"/>
      <c r="AN50" s="60"/>
      <c r="AO50" s="60"/>
      <c r="AP50" s="60"/>
      <c r="AQ50" s="60"/>
      <c r="AR50" s="156" t="s">
        <v>532</v>
      </c>
      <c r="AS50" s="156"/>
      <c r="AT50" s="156"/>
      <c r="AU50" s="156"/>
      <c r="AV50" s="156"/>
      <c r="AW50" s="90">
        <v>88800</v>
      </c>
      <c r="AX50" s="90"/>
      <c r="AY50" s="90"/>
      <c r="AZ50" s="90"/>
      <c r="BA50" s="90"/>
      <c r="BB50" s="90"/>
      <c r="BC50" s="90"/>
      <c r="BD50" s="90"/>
      <c r="BE50" s="90"/>
      <c r="BF50" s="90"/>
      <c r="BG50" s="90"/>
      <c r="BH50" s="90"/>
      <c r="BI50" s="90"/>
      <c r="BJ50" s="90"/>
      <c r="BK50" s="90"/>
      <c r="BL50" s="90"/>
      <c r="BM50" s="90"/>
      <c r="BN50" s="90"/>
      <c r="BO50" s="90"/>
      <c r="BP50" s="90"/>
      <c r="BQ50" s="90"/>
      <c r="BR50" s="91"/>
      <c r="BS50" s="92"/>
      <c r="BT50" s="92"/>
      <c r="BU50" s="92"/>
      <c r="BV50" s="92"/>
      <c r="BW50" s="92"/>
      <c r="BX50" s="93"/>
    </row>
    <row r="51" spans="1:76" s="7" customFormat="1" ht="12" customHeight="1">
      <c r="A51" s="72" t="s">
        <v>492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71" t="s">
        <v>509</v>
      </c>
      <c r="AG51" s="60"/>
      <c r="AH51" s="60"/>
      <c r="AI51" s="60"/>
      <c r="AJ51" s="60" t="s">
        <v>66</v>
      </c>
      <c r="AK51" s="60"/>
      <c r="AL51" s="60"/>
      <c r="AM51" s="60"/>
      <c r="AN51" s="60"/>
      <c r="AO51" s="60"/>
      <c r="AP51" s="60"/>
      <c r="AQ51" s="60"/>
      <c r="AR51" s="156" t="s">
        <v>535</v>
      </c>
      <c r="AS51" s="156"/>
      <c r="AT51" s="156"/>
      <c r="AU51" s="156"/>
      <c r="AV51" s="156"/>
      <c r="AW51" s="90">
        <v>1752000</v>
      </c>
      <c r="AX51" s="90"/>
      <c r="AY51" s="90"/>
      <c r="AZ51" s="90"/>
      <c r="BA51" s="90"/>
      <c r="BB51" s="90"/>
      <c r="BC51" s="90"/>
      <c r="BD51" s="90">
        <v>1665064</v>
      </c>
      <c r="BE51" s="90"/>
      <c r="BF51" s="90"/>
      <c r="BG51" s="90"/>
      <c r="BH51" s="90"/>
      <c r="BI51" s="90"/>
      <c r="BJ51" s="90"/>
      <c r="BK51" s="90">
        <v>1660267</v>
      </c>
      <c r="BL51" s="90"/>
      <c r="BM51" s="90"/>
      <c r="BN51" s="90"/>
      <c r="BO51" s="90"/>
      <c r="BP51" s="90"/>
      <c r="BQ51" s="90"/>
      <c r="BR51" s="91"/>
      <c r="BS51" s="92"/>
      <c r="BT51" s="92"/>
      <c r="BU51" s="92"/>
      <c r="BV51" s="92"/>
      <c r="BW51" s="92"/>
      <c r="BX51" s="93"/>
    </row>
    <row r="52" spans="1:76" s="7" customFormat="1" ht="12" customHeight="1">
      <c r="A52" s="72" t="s">
        <v>492</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70"/>
      <c r="AF52" s="71" t="s">
        <v>509</v>
      </c>
      <c r="AG52" s="60"/>
      <c r="AH52" s="60"/>
      <c r="AI52" s="60"/>
      <c r="AJ52" s="60" t="s">
        <v>66</v>
      </c>
      <c r="AK52" s="60"/>
      <c r="AL52" s="60"/>
      <c r="AM52" s="60"/>
      <c r="AN52" s="60"/>
      <c r="AO52" s="60"/>
      <c r="AP52" s="60"/>
      <c r="AQ52" s="60"/>
      <c r="AR52" s="156" t="s">
        <v>541</v>
      </c>
      <c r="AS52" s="156"/>
      <c r="AT52" s="156"/>
      <c r="AU52" s="156"/>
      <c r="AV52" s="156"/>
      <c r="AW52" s="90">
        <v>409500</v>
      </c>
      <c r="AX52" s="90"/>
      <c r="AY52" s="90"/>
      <c r="AZ52" s="90"/>
      <c r="BA52" s="90"/>
      <c r="BB52" s="90"/>
      <c r="BC52" s="90"/>
      <c r="BD52" s="90"/>
      <c r="BE52" s="90"/>
      <c r="BF52" s="90"/>
      <c r="BG52" s="90"/>
      <c r="BH52" s="90"/>
      <c r="BI52" s="90"/>
      <c r="BJ52" s="90"/>
      <c r="BK52" s="90"/>
      <c r="BL52" s="90"/>
      <c r="BM52" s="90"/>
      <c r="BN52" s="90"/>
      <c r="BO52" s="90"/>
      <c r="BP52" s="90"/>
      <c r="BQ52" s="90"/>
      <c r="BR52" s="91"/>
      <c r="BS52" s="92"/>
      <c r="BT52" s="92"/>
      <c r="BU52" s="92"/>
      <c r="BV52" s="92"/>
      <c r="BW52" s="92"/>
      <c r="BX52" s="93"/>
    </row>
    <row r="53" spans="1:76" s="7" customFormat="1" ht="12" customHeight="1">
      <c r="A53" s="72" t="s">
        <v>492</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70"/>
      <c r="AF53" s="71" t="s">
        <v>509</v>
      </c>
      <c r="AG53" s="60"/>
      <c r="AH53" s="60"/>
      <c r="AI53" s="60"/>
      <c r="AJ53" s="60" t="s">
        <v>66</v>
      </c>
      <c r="AK53" s="60"/>
      <c r="AL53" s="60"/>
      <c r="AM53" s="60"/>
      <c r="AN53" s="60"/>
      <c r="AO53" s="60"/>
      <c r="AP53" s="60"/>
      <c r="AQ53" s="60"/>
      <c r="AR53" s="156" t="s">
        <v>617</v>
      </c>
      <c r="AS53" s="156"/>
      <c r="AT53" s="156"/>
      <c r="AU53" s="156"/>
      <c r="AV53" s="156"/>
      <c r="AW53" s="90"/>
      <c r="AX53" s="90"/>
      <c r="AY53" s="90"/>
      <c r="AZ53" s="90"/>
      <c r="BA53" s="90"/>
      <c r="BB53" s="90"/>
      <c r="BC53" s="90"/>
      <c r="BD53" s="90"/>
      <c r="BE53" s="90"/>
      <c r="BF53" s="90"/>
      <c r="BG53" s="90"/>
      <c r="BH53" s="90"/>
      <c r="BI53" s="90"/>
      <c r="BJ53" s="90"/>
      <c r="BK53" s="90"/>
      <c r="BL53" s="90"/>
      <c r="BM53" s="90"/>
      <c r="BN53" s="90"/>
      <c r="BO53" s="90"/>
      <c r="BP53" s="90"/>
      <c r="BQ53" s="90"/>
      <c r="BR53" s="91"/>
      <c r="BS53" s="92"/>
      <c r="BT53" s="92"/>
      <c r="BU53" s="92"/>
      <c r="BV53" s="92"/>
      <c r="BW53" s="92"/>
      <c r="BX53" s="93"/>
    </row>
    <row r="54" spans="1:76" s="7" customFormat="1" ht="12" customHeight="1">
      <c r="A54" s="72" t="s">
        <v>492</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c r="AF54" s="71" t="s">
        <v>509</v>
      </c>
      <c r="AG54" s="60"/>
      <c r="AH54" s="60"/>
      <c r="AI54" s="60"/>
      <c r="AJ54" s="60" t="s">
        <v>66</v>
      </c>
      <c r="AK54" s="60"/>
      <c r="AL54" s="60"/>
      <c r="AM54" s="60"/>
      <c r="AN54" s="60"/>
      <c r="AO54" s="60"/>
      <c r="AP54" s="60"/>
      <c r="AQ54" s="60"/>
      <c r="AR54" s="134" t="s">
        <v>670</v>
      </c>
      <c r="AS54" s="134"/>
      <c r="AT54" s="134"/>
      <c r="AU54" s="134"/>
      <c r="AV54" s="134"/>
      <c r="AW54" s="90">
        <v>2141139</v>
      </c>
      <c r="AX54" s="90"/>
      <c r="AY54" s="90"/>
      <c r="AZ54" s="90"/>
      <c r="BA54" s="90"/>
      <c r="BB54" s="90"/>
      <c r="BC54" s="90"/>
      <c r="BD54" s="90">
        <v>2245950</v>
      </c>
      <c r="BE54" s="90"/>
      <c r="BF54" s="90"/>
      <c r="BG54" s="90"/>
      <c r="BH54" s="90"/>
      <c r="BI54" s="90"/>
      <c r="BJ54" s="90"/>
      <c r="BK54" s="90">
        <v>2245950</v>
      </c>
      <c r="BL54" s="90"/>
      <c r="BM54" s="90"/>
      <c r="BN54" s="90"/>
      <c r="BO54" s="90"/>
      <c r="BP54" s="90"/>
      <c r="BQ54" s="90"/>
      <c r="BR54" s="91"/>
      <c r="BS54" s="92"/>
      <c r="BT54" s="92"/>
      <c r="BU54" s="92"/>
      <c r="BV54" s="92"/>
      <c r="BW54" s="92"/>
      <c r="BX54" s="93"/>
    </row>
    <row r="55" spans="1:76" s="7" customFormat="1" ht="12" customHeight="1">
      <c r="A55" s="72" t="s">
        <v>492</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70"/>
      <c r="AF55" s="71" t="s">
        <v>509</v>
      </c>
      <c r="AG55" s="60"/>
      <c r="AH55" s="60"/>
      <c r="AI55" s="60"/>
      <c r="AJ55" s="60" t="s">
        <v>66</v>
      </c>
      <c r="AK55" s="60"/>
      <c r="AL55" s="60"/>
      <c r="AM55" s="60"/>
      <c r="AN55" s="60"/>
      <c r="AO55" s="60"/>
      <c r="AP55" s="60"/>
      <c r="AQ55" s="60"/>
      <c r="AR55" s="134" t="s">
        <v>671</v>
      </c>
      <c r="AS55" s="134"/>
      <c r="AT55" s="134"/>
      <c r="AU55" s="134"/>
      <c r="AV55" s="134"/>
      <c r="AW55" s="90">
        <f>1789704+70551</f>
        <v>1860255</v>
      </c>
      <c r="AX55" s="90"/>
      <c r="AY55" s="90"/>
      <c r="AZ55" s="90"/>
      <c r="BA55" s="90"/>
      <c r="BB55" s="90"/>
      <c r="BC55" s="90"/>
      <c r="BD55" s="90">
        <v>1789704</v>
      </c>
      <c r="BE55" s="90"/>
      <c r="BF55" s="90"/>
      <c r="BG55" s="90"/>
      <c r="BH55" s="90"/>
      <c r="BI55" s="90"/>
      <c r="BJ55" s="90"/>
      <c r="BK55" s="90">
        <v>1789704</v>
      </c>
      <c r="BL55" s="90"/>
      <c r="BM55" s="90"/>
      <c r="BN55" s="90"/>
      <c r="BO55" s="90"/>
      <c r="BP55" s="90"/>
      <c r="BQ55" s="90"/>
      <c r="BR55" s="91"/>
      <c r="BS55" s="92"/>
      <c r="BT55" s="92"/>
      <c r="BU55" s="92"/>
      <c r="BV55" s="92"/>
      <c r="BW55" s="92"/>
      <c r="BX55" s="93"/>
    </row>
    <row r="56" spans="1:76" s="7" customFormat="1" ht="12" customHeight="1">
      <c r="A56" s="72" t="s">
        <v>492</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70"/>
      <c r="AF56" s="71" t="s">
        <v>509</v>
      </c>
      <c r="AG56" s="60"/>
      <c r="AH56" s="60"/>
      <c r="AI56" s="60"/>
      <c r="AJ56" s="60" t="s">
        <v>66</v>
      </c>
      <c r="AK56" s="60"/>
      <c r="AL56" s="60"/>
      <c r="AM56" s="60"/>
      <c r="AN56" s="60"/>
      <c r="AO56" s="60"/>
      <c r="AP56" s="60"/>
      <c r="AQ56" s="60"/>
      <c r="AR56" s="156" t="s">
        <v>574</v>
      </c>
      <c r="AS56" s="156"/>
      <c r="AT56" s="156"/>
      <c r="AU56" s="156"/>
      <c r="AV56" s="156"/>
      <c r="AW56" s="90">
        <v>1048.1099999999999</v>
      </c>
      <c r="AX56" s="90"/>
      <c r="AY56" s="90"/>
      <c r="AZ56" s="90"/>
      <c r="BA56" s="90"/>
      <c r="BB56" s="90"/>
      <c r="BC56" s="90"/>
      <c r="BD56" s="90"/>
      <c r="BE56" s="90"/>
      <c r="BF56" s="90"/>
      <c r="BG56" s="90"/>
      <c r="BH56" s="90"/>
      <c r="BI56" s="90"/>
      <c r="BJ56" s="90"/>
      <c r="BK56" s="90"/>
      <c r="BL56" s="90"/>
      <c r="BM56" s="90"/>
      <c r="BN56" s="90"/>
      <c r="BO56" s="90"/>
      <c r="BP56" s="90"/>
      <c r="BQ56" s="90"/>
      <c r="BR56" s="91"/>
      <c r="BS56" s="92"/>
      <c r="BT56" s="92"/>
      <c r="BU56" s="92"/>
      <c r="BV56" s="92"/>
      <c r="BW56" s="92"/>
      <c r="BX56" s="93"/>
    </row>
    <row r="57" spans="1:76" s="7" customFormat="1" ht="12">
      <c r="A57" s="75" t="s">
        <v>508</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7"/>
      <c r="AF57" s="71" t="s">
        <v>509</v>
      </c>
      <c r="AG57" s="60"/>
      <c r="AH57" s="60"/>
      <c r="AI57" s="60"/>
      <c r="AJ57" s="60" t="s">
        <v>66</v>
      </c>
      <c r="AK57" s="60"/>
      <c r="AL57" s="60"/>
      <c r="AM57" s="60"/>
      <c r="AN57" s="60"/>
      <c r="AO57" s="60"/>
      <c r="AP57" s="60"/>
      <c r="AQ57" s="60"/>
      <c r="AR57" s="156" t="s">
        <v>510</v>
      </c>
      <c r="AS57" s="156"/>
      <c r="AT57" s="156"/>
      <c r="AU57" s="156"/>
      <c r="AV57" s="156"/>
      <c r="AW57" s="90">
        <f>432000+102375</f>
        <v>534375</v>
      </c>
      <c r="AX57" s="90"/>
      <c r="AY57" s="90"/>
      <c r="AZ57" s="90"/>
      <c r="BA57" s="90"/>
      <c r="BB57" s="90"/>
      <c r="BC57" s="90"/>
      <c r="BD57" s="90"/>
      <c r="BE57" s="90"/>
      <c r="BF57" s="90"/>
      <c r="BG57" s="90"/>
      <c r="BH57" s="90"/>
      <c r="BI57" s="90"/>
      <c r="BJ57" s="90"/>
      <c r="BK57" s="90"/>
      <c r="BL57" s="90"/>
      <c r="BM57" s="90"/>
      <c r="BN57" s="90"/>
      <c r="BO57" s="90"/>
      <c r="BP57" s="90"/>
      <c r="BQ57" s="90"/>
      <c r="BR57" s="91"/>
      <c r="BS57" s="92"/>
      <c r="BT57" s="92"/>
      <c r="BU57" s="92"/>
      <c r="BV57" s="92"/>
      <c r="BW57" s="92"/>
      <c r="BX57" s="93"/>
    </row>
    <row r="58" spans="1:76" s="7" customFormat="1" ht="12">
      <c r="A58" s="72" t="s">
        <v>511</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71" t="s">
        <v>512</v>
      </c>
      <c r="AG58" s="60"/>
      <c r="AH58" s="60"/>
      <c r="AI58" s="60"/>
      <c r="AJ58" s="60" t="s">
        <v>66</v>
      </c>
      <c r="AK58" s="60"/>
      <c r="AL58" s="60"/>
      <c r="AM58" s="60"/>
      <c r="AN58" s="60"/>
      <c r="AO58" s="60"/>
      <c r="AP58" s="60"/>
      <c r="AQ58" s="60"/>
      <c r="AR58" s="156"/>
      <c r="AS58" s="156"/>
      <c r="AT58" s="156"/>
      <c r="AU58" s="156"/>
      <c r="AV58" s="156"/>
      <c r="AW58" s="90"/>
      <c r="AX58" s="90"/>
      <c r="AY58" s="90"/>
      <c r="AZ58" s="90"/>
      <c r="BA58" s="90"/>
      <c r="BB58" s="90"/>
      <c r="BC58" s="90"/>
      <c r="BD58" s="90"/>
      <c r="BE58" s="90"/>
      <c r="BF58" s="90"/>
      <c r="BG58" s="90"/>
      <c r="BH58" s="90"/>
      <c r="BI58" s="90"/>
      <c r="BJ58" s="90"/>
      <c r="BK58" s="90"/>
      <c r="BL58" s="90"/>
      <c r="BM58" s="90"/>
      <c r="BN58" s="90"/>
      <c r="BO58" s="90"/>
      <c r="BP58" s="90"/>
      <c r="BQ58" s="90"/>
      <c r="BR58" s="91"/>
      <c r="BS58" s="92"/>
      <c r="BT58" s="92"/>
      <c r="BU58" s="92"/>
      <c r="BV58" s="92"/>
      <c r="BW58" s="92"/>
      <c r="BX58" s="93"/>
    </row>
    <row r="59" spans="1:76" s="7" customFormat="1" ht="12">
      <c r="A59" s="72" t="s">
        <v>513</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70"/>
      <c r="AF59" s="71" t="s">
        <v>42</v>
      </c>
      <c r="AG59" s="60"/>
      <c r="AH59" s="60"/>
      <c r="AI59" s="60"/>
      <c r="AJ59" s="60" t="s">
        <v>514</v>
      </c>
      <c r="AK59" s="60"/>
      <c r="AL59" s="60"/>
      <c r="AM59" s="60"/>
      <c r="AN59" s="60"/>
      <c r="AO59" s="60"/>
      <c r="AP59" s="60"/>
      <c r="AQ59" s="60"/>
      <c r="AR59" s="156"/>
      <c r="AS59" s="156"/>
      <c r="AT59" s="156"/>
      <c r="AU59" s="156"/>
      <c r="AV59" s="156"/>
      <c r="AW59" s="90"/>
      <c r="AX59" s="90"/>
      <c r="AY59" s="90"/>
      <c r="AZ59" s="90"/>
      <c r="BA59" s="90"/>
      <c r="BB59" s="90"/>
      <c r="BC59" s="90"/>
      <c r="BD59" s="90"/>
      <c r="BE59" s="90"/>
      <c r="BF59" s="90"/>
      <c r="BG59" s="90"/>
      <c r="BH59" s="90"/>
      <c r="BI59" s="90"/>
      <c r="BJ59" s="90"/>
      <c r="BK59" s="90"/>
      <c r="BL59" s="90"/>
      <c r="BM59" s="90"/>
      <c r="BN59" s="90"/>
      <c r="BO59" s="90"/>
      <c r="BP59" s="90"/>
      <c r="BQ59" s="90"/>
      <c r="BR59" s="91"/>
      <c r="BS59" s="92"/>
      <c r="BT59" s="92"/>
      <c r="BU59" s="92"/>
      <c r="BV59" s="92"/>
      <c r="BW59" s="92"/>
      <c r="BX59" s="93"/>
    </row>
    <row r="60" spans="1:76" s="7" customFormat="1" ht="12">
      <c r="A60" s="75" t="s">
        <v>67</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7"/>
      <c r="AF60" s="71" t="s">
        <v>44</v>
      </c>
      <c r="AG60" s="60"/>
      <c r="AH60" s="60"/>
      <c r="AI60" s="60"/>
      <c r="AJ60" s="60"/>
      <c r="AK60" s="60"/>
      <c r="AL60" s="60"/>
      <c r="AM60" s="60"/>
      <c r="AN60" s="60"/>
      <c r="AO60" s="60"/>
      <c r="AP60" s="60"/>
      <c r="AQ60" s="60"/>
      <c r="AR60" s="60"/>
      <c r="AS60" s="60"/>
      <c r="AT60" s="60"/>
      <c r="AU60" s="60"/>
      <c r="AV60" s="60"/>
      <c r="AW60" s="90">
        <f>AW61+AW63</f>
        <v>0</v>
      </c>
      <c r="AX60" s="90"/>
      <c r="AY60" s="90"/>
      <c r="AZ60" s="90"/>
      <c r="BA60" s="90"/>
      <c r="BB60" s="90"/>
      <c r="BC60" s="90"/>
      <c r="BD60" s="90">
        <f>BD61+BD63</f>
        <v>0</v>
      </c>
      <c r="BE60" s="90"/>
      <c r="BF60" s="90"/>
      <c r="BG60" s="90"/>
      <c r="BH60" s="90"/>
      <c r="BI60" s="90"/>
      <c r="BJ60" s="90"/>
      <c r="BK60" s="90">
        <f>BK61+BK63</f>
        <v>0</v>
      </c>
      <c r="BL60" s="90"/>
      <c r="BM60" s="90"/>
      <c r="BN60" s="90"/>
      <c r="BO60" s="90"/>
      <c r="BP60" s="90"/>
      <c r="BQ60" s="90"/>
      <c r="BR60" s="58"/>
      <c r="BS60" s="58"/>
      <c r="BT60" s="58"/>
      <c r="BU60" s="58"/>
      <c r="BV60" s="58"/>
      <c r="BW60" s="58"/>
      <c r="BX60" s="59"/>
    </row>
    <row r="61" spans="1:76" s="7" customFormat="1" ht="12">
      <c r="A61" s="72" t="s">
        <v>28</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188"/>
      <c r="AF61" s="124"/>
      <c r="AG61" s="125"/>
      <c r="AH61" s="125"/>
      <c r="AI61" s="126"/>
      <c r="AJ61" s="206" t="s">
        <v>380</v>
      </c>
      <c r="AK61" s="125"/>
      <c r="AL61" s="125"/>
      <c r="AM61" s="125"/>
      <c r="AN61" s="125"/>
      <c r="AO61" s="125"/>
      <c r="AP61" s="125"/>
      <c r="AQ61" s="126"/>
      <c r="AR61" s="206"/>
      <c r="AS61" s="125"/>
      <c r="AT61" s="125"/>
      <c r="AU61" s="125"/>
      <c r="AV61" s="126"/>
      <c r="AW61" s="98"/>
      <c r="AX61" s="99"/>
      <c r="AY61" s="99"/>
      <c r="AZ61" s="99"/>
      <c r="BA61" s="99"/>
      <c r="BB61" s="99"/>
      <c r="BC61" s="100"/>
      <c r="BD61" s="98"/>
      <c r="BE61" s="99"/>
      <c r="BF61" s="99"/>
      <c r="BG61" s="99"/>
      <c r="BH61" s="99"/>
      <c r="BI61" s="99"/>
      <c r="BJ61" s="100"/>
      <c r="BK61" s="98"/>
      <c r="BL61" s="99"/>
      <c r="BM61" s="99"/>
      <c r="BN61" s="99"/>
      <c r="BO61" s="99"/>
      <c r="BP61" s="99"/>
      <c r="BQ61" s="100"/>
      <c r="BR61" s="81"/>
      <c r="BS61" s="82"/>
      <c r="BT61" s="82"/>
      <c r="BU61" s="82"/>
      <c r="BV61" s="82"/>
      <c r="BW61" s="82"/>
      <c r="BX61" s="83"/>
    </row>
    <row r="62" spans="1:76" s="7" customFormat="1" ht="3.75"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8"/>
      <c r="AF62" s="308"/>
      <c r="AG62" s="309"/>
      <c r="AH62" s="309"/>
      <c r="AI62" s="310"/>
      <c r="AJ62" s="189"/>
      <c r="AK62" s="190"/>
      <c r="AL62" s="190"/>
      <c r="AM62" s="190"/>
      <c r="AN62" s="190"/>
      <c r="AO62" s="190"/>
      <c r="AP62" s="190"/>
      <c r="AQ62" s="191"/>
      <c r="AR62" s="189"/>
      <c r="AS62" s="190"/>
      <c r="AT62" s="190"/>
      <c r="AU62" s="190"/>
      <c r="AV62" s="191"/>
      <c r="AW62" s="195"/>
      <c r="AX62" s="196"/>
      <c r="AY62" s="196"/>
      <c r="AZ62" s="196"/>
      <c r="BA62" s="196"/>
      <c r="BB62" s="196"/>
      <c r="BC62" s="197"/>
      <c r="BD62" s="195"/>
      <c r="BE62" s="196"/>
      <c r="BF62" s="196"/>
      <c r="BG62" s="196"/>
      <c r="BH62" s="196"/>
      <c r="BI62" s="196"/>
      <c r="BJ62" s="197"/>
      <c r="BK62" s="195"/>
      <c r="BL62" s="196"/>
      <c r="BM62" s="196"/>
      <c r="BN62" s="196"/>
      <c r="BO62" s="196"/>
      <c r="BP62" s="196"/>
      <c r="BQ62" s="197"/>
      <c r="BR62" s="192"/>
      <c r="BS62" s="193"/>
      <c r="BT62" s="193"/>
      <c r="BU62" s="193"/>
      <c r="BV62" s="193"/>
      <c r="BW62" s="193"/>
      <c r="BX62" s="194"/>
    </row>
    <row r="63" spans="1:76" s="7" customFormat="1" ht="12">
      <c r="A63" s="15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1"/>
      <c r="AF63" s="104"/>
      <c r="AG63" s="63"/>
      <c r="AH63" s="63"/>
      <c r="AI63" s="64"/>
      <c r="AJ63" s="60" t="s">
        <v>381</v>
      </c>
      <c r="AK63" s="60"/>
      <c r="AL63" s="60"/>
      <c r="AM63" s="60"/>
      <c r="AN63" s="60"/>
      <c r="AO63" s="60"/>
      <c r="AP63" s="60"/>
      <c r="AQ63" s="60"/>
      <c r="AR63" s="60"/>
      <c r="AS63" s="60"/>
      <c r="AT63" s="60"/>
      <c r="AU63" s="60"/>
      <c r="AV63" s="60"/>
      <c r="AW63" s="90"/>
      <c r="AX63" s="90"/>
      <c r="AY63" s="90"/>
      <c r="AZ63" s="90"/>
      <c r="BA63" s="90"/>
      <c r="BB63" s="90"/>
      <c r="BC63" s="90"/>
      <c r="BD63" s="90"/>
      <c r="BE63" s="90"/>
      <c r="BF63" s="90"/>
      <c r="BG63" s="90"/>
      <c r="BH63" s="90"/>
      <c r="BI63" s="90"/>
      <c r="BJ63" s="90"/>
      <c r="BK63" s="90"/>
      <c r="BL63" s="90"/>
      <c r="BM63" s="90"/>
      <c r="BN63" s="90"/>
      <c r="BO63" s="90"/>
      <c r="BP63" s="90"/>
      <c r="BQ63" s="90"/>
      <c r="BR63" s="58"/>
      <c r="BS63" s="58"/>
      <c r="BT63" s="58"/>
      <c r="BU63" s="58"/>
      <c r="BV63" s="58"/>
      <c r="BW63" s="58"/>
      <c r="BX63" s="59"/>
    </row>
    <row r="64" spans="1:76" s="7" customFormat="1" ht="12">
      <c r="A64" s="75" t="s">
        <v>163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7"/>
      <c r="AF64" s="71" t="s">
        <v>45</v>
      </c>
      <c r="AG64" s="60"/>
      <c r="AH64" s="60"/>
      <c r="AI64" s="60"/>
      <c r="AJ64" s="60" t="s">
        <v>33</v>
      </c>
      <c r="AK64" s="60"/>
      <c r="AL64" s="60"/>
      <c r="AM64" s="60"/>
      <c r="AN64" s="60"/>
      <c r="AO64" s="60"/>
      <c r="AP64" s="60"/>
      <c r="AQ64" s="60"/>
      <c r="AR64" s="60"/>
      <c r="AS64" s="60"/>
      <c r="AT64" s="60"/>
      <c r="AU64" s="60"/>
      <c r="AV64" s="60"/>
      <c r="AW64" s="90">
        <f>AW65</f>
        <v>0</v>
      </c>
      <c r="AX64" s="90"/>
      <c r="AY64" s="90"/>
      <c r="AZ64" s="90"/>
      <c r="BA64" s="90"/>
      <c r="BB64" s="90"/>
      <c r="BC64" s="90"/>
      <c r="BD64" s="90">
        <f>BD65</f>
        <v>0</v>
      </c>
      <c r="BE64" s="90"/>
      <c r="BF64" s="90"/>
      <c r="BG64" s="90"/>
      <c r="BH64" s="90"/>
      <c r="BI64" s="90"/>
      <c r="BJ64" s="90"/>
      <c r="BK64" s="90">
        <f>BK65</f>
        <v>0</v>
      </c>
      <c r="BL64" s="90"/>
      <c r="BM64" s="90"/>
      <c r="BN64" s="90"/>
      <c r="BO64" s="90"/>
      <c r="BP64" s="90"/>
      <c r="BQ64" s="90"/>
      <c r="BR64" s="58"/>
      <c r="BS64" s="58"/>
      <c r="BT64" s="58"/>
      <c r="BU64" s="58"/>
      <c r="BV64" s="58"/>
      <c r="BW64" s="58"/>
      <c r="BX64" s="59"/>
    </row>
    <row r="65" spans="1:76" s="7" customFormat="1" ht="35.25" customHeight="1">
      <c r="A65" s="72" t="s">
        <v>72</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71" t="s">
        <v>46</v>
      </c>
      <c r="AG65" s="60"/>
      <c r="AH65" s="60"/>
      <c r="AI65" s="60"/>
      <c r="AJ65" s="60" t="s">
        <v>74</v>
      </c>
      <c r="AK65" s="60"/>
      <c r="AL65" s="60"/>
      <c r="AM65" s="60"/>
      <c r="AN65" s="60"/>
      <c r="AO65" s="60"/>
      <c r="AP65" s="60"/>
      <c r="AQ65" s="60"/>
      <c r="AR65" s="60"/>
      <c r="AS65" s="60"/>
      <c r="AT65" s="60"/>
      <c r="AU65" s="60"/>
      <c r="AV65" s="60"/>
      <c r="AW65" s="90"/>
      <c r="AX65" s="90"/>
      <c r="AY65" s="90"/>
      <c r="AZ65" s="90"/>
      <c r="BA65" s="90"/>
      <c r="BB65" s="90"/>
      <c r="BC65" s="90"/>
      <c r="BD65" s="90"/>
      <c r="BE65" s="90"/>
      <c r="BF65" s="90"/>
      <c r="BG65" s="90"/>
      <c r="BH65" s="90"/>
      <c r="BI65" s="90"/>
      <c r="BJ65" s="90"/>
      <c r="BK65" s="90"/>
      <c r="BL65" s="90"/>
      <c r="BM65" s="90"/>
      <c r="BN65" s="90"/>
      <c r="BO65" s="90"/>
      <c r="BP65" s="90"/>
      <c r="BQ65" s="90"/>
      <c r="BR65" s="58" t="s">
        <v>33</v>
      </c>
      <c r="BS65" s="58"/>
      <c r="BT65" s="58"/>
      <c r="BU65" s="58"/>
      <c r="BV65" s="58"/>
      <c r="BW65" s="58"/>
      <c r="BX65" s="59"/>
    </row>
    <row r="66" spans="1:76" s="7" customFormat="1" ht="12">
      <c r="A66" s="165"/>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7"/>
      <c r="AF66" s="104"/>
      <c r="AG66" s="63"/>
      <c r="AH66" s="63"/>
      <c r="AI66" s="64"/>
      <c r="AJ66" s="60"/>
      <c r="AK66" s="60"/>
      <c r="AL66" s="60"/>
      <c r="AM66" s="60"/>
      <c r="AN66" s="60"/>
      <c r="AO66" s="60"/>
      <c r="AP66" s="60"/>
      <c r="AQ66" s="60"/>
      <c r="AR66" s="60"/>
      <c r="AS66" s="60"/>
      <c r="AT66" s="60"/>
      <c r="AU66" s="60"/>
      <c r="AV66" s="60"/>
      <c r="AW66" s="90"/>
      <c r="AX66" s="90"/>
      <c r="AY66" s="90"/>
      <c r="AZ66" s="90"/>
      <c r="BA66" s="90"/>
      <c r="BB66" s="90"/>
      <c r="BC66" s="90"/>
      <c r="BD66" s="90"/>
      <c r="BE66" s="90"/>
      <c r="BF66" s="90"/>
      <c r="BG66" s="90"/>
      <c r="BH66" s="90"/>
      <c r="BI66" s="90"/>
      <c r="BJ66" s="90"/>
      <c r="BK66" s="90"/>
      <c r="BL66" s="90"/>
      <c r="BM66" s="90"/>
      <c r="BN66" s="90"/>
      <c r="BO66" s="90"/>
      <c r="BP66" s="90"/>
      <c r="BQ66" s="90"/>
      <c r="BR66" s="58"/>
      <c r="BS66" s="58"/>
      <c r="BT66" s="58"/>
      <c r="BU66" s="58"/>
      <c r="BV66" s="58"/>
      <c r="BW66" s="58"/>
      <c r="BX66" s="59"/>
    </row>
    <row r="67" spans="1:76" s="7" customFormat="1" ht="12">
      <c r="A67" s="162" t="s">
        <v>73</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4"/>
      <c r="AF67" s="177" t="s">
        <v>47</v>
      </c>
      <c r="AG67" s="155"/>
      <c r="AH67" s="155"/>
      <c r="AI67" s="155"/>
      <c r="AJ67" s="155" t="s">
        <v>33</v>
      </c>
      <c r="AK67" s="155"/>
      <c r="AL67" s="155"/>
      <c r="AM67" s="155"/>
      <c r="AN67" s="155"/>
      <c r="AO67" s="155"/>
      <c r="AP67" s="155"/>
      <c r="AQ67" s="155"/>
      <c r="AR67" s="60"/>
      <c r="AS67" s="60"/>
      <c r="AT67" s="60"/>
      <c r="AU67" s="60"/>
      <c r="AV67" s="60"/>
      <c r="AW67" s="178">
        <f>AW68+AW102+AW109+AW117+AW121+AW123+AW143</f>
        <v>39075349.089999996</v>
      </c>
      <c r="AX67" s="178"/>
      <c r="AY67" s="178"/>
      <c r="AZ67" s="178"/>
      <c r="BA67" s="178"/>
      <c r="BB67" s="178"/>
      <c r="BC67" s="178"/>
      <c r="BD67" s="178">
        <f t="shared" ref="BD67" si="6">BD68+BD102+BD109+BD117+BD121+BD123+BD143</f>
        <v>36427607</v>
      </c>
      <c r="BE67" s="178"/>
      <c r="BF67" s="178"/>
      <c r="BG67" s="178"/>
      <c r="BH67" s="178"/>
      <c r="BI67" s="178"/>
      <c r="BJ67" s="178"/>
      <c r="BK67" s="178">
        <f t="shared" ref="BK67" si="7">BK68+BK102+BK109+BK117+BK121+BK123+BK143</f>
        <v>36422810</v>
      </c>
      <c r="BL67" s="178"/>
      <c r="BM67" s="178"/>
      <c r="BN67" s="178"/>
      <c r="BO67" s="178"/>
      <c r="BP67" s="178"/>
      <c r="BQ67" s="178"/>
      <c r="BR67" s="58"/>
      <c r="BS67" s="58"/>
      <c r="BT67" s="58"/>
      <c r="BU67" s="58"/>
      <c r="BV67" s="58"/>
      <c r="BW67" s="58"/>
      <c r="BX67" s="59"/>
    </row>
    <row r="68" spans="1:76" s="7" customFormat="1" ht="26.25" customHeight="1">
      <c r="A68" s="75" t="s">
        <v>468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7"/>
      <c r="AF68" s="71" t="s">
        <v>48</v>
      </c>
      <c r="AG68" s="60"/>
      <c r="AH68" s="60"/>
      <c r="AI68" s="60"/>
      <c r="AJ68" s="60" t="s">
        <v>33</v>
      </c>
      <c r="AK68" s="60"/>
      <c r="AL68" s="60"/>
      <c r="AM68" s="60"/>
      <c r="AN68" s="60"/>
      <c r="AO68" s="60"/>
      <c r="AP68" s="60"/>
      <c r="AQ68" s="60"/>
      <c r="AR68" s="60"/>
      <c r="AS68" s="60"/>
      <c r="AT68" s="60"/>
      <c r="AU68" s="60"/>
      <c r="AV68" s="60"/>
      <c r="AW68" s="90">
        <f>AW69+AW76+AW82+AW83+AW84+AW85+AW86+AW87+AW75</f>
        <v>28885039.109999999</v>
      </c>
      <c r="AX68" s="90"/>
      <c r="AY68" s="90"/>
      <c r="AZ68" s="90"/>
      <c r="BA68" s="90"/>
      <c r="BB68" s="90"/>
      <c r="BC68" s="90"/>
      <c r="BD68" s="90">
        <f t="shared" ref="BD68" si="8">BD69+BD76+BD82+BD83+BD84+BD85+BD86+BD87+BD75</f>
        <v>29501550</v>
      </c>
      <c r="BE68" s="90"/>
      <c r="BF68" s="90"/>
      <c r="BG68" s="90"/>
      <c r="BH68" s="90"/>
      <c r="BI68" s="90"/>
      <c r="BJ68" s="90"/>
      <c r="BK68" s="90">
        <f t="shared" ref="BK68" si="9">BK69+BK76+BK82+BK83+BK84+BK85+BK86+BK87+BK75</f>
        <v>29501550</v>
      </c>
      <c r="BL68" s="90"/>
      <c r="BM68" s="90"/>
      <c r="BN68" s="90"/>
      <c r="BO68" s="90"/>
      <c r="BP68" s="90"/>
      <c r="BQ68" s="90"/>
      <c r="BR68" s="58" t="s">
        <v>33</v>
      </c>
      <c r="BS68" s="58"/>
      <c r="BT68" s="58"/>
      <c r="BU68" s="58"/>
      <c r="BV68" s="58"/>
      <c r="BW68" s="58"/>
      <c r="BX68" s="59"/>
    </row>
    <row r="69" spans="1:76" s="7" customFormat="1" ht="15.75" customHeight="1">
      <c r="A69" s="75" t="s">
        <v>469</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7"/>
      <c r="AF69" s="71" t="s">
        <v>48</v>
      </c>
      <c r="AG69" s="60"/>
      <c r="AH69" s="60"/>
      <c r="AI69" s="60"/>
      <c r="AJ69" s="60" t="s">
        <v>33</v>
      </c>
      <c r="AK69" s="60"/>
      <c r="AL69" s="60"/>
      <c r="AM69" s="60"/>
      <c r="AN69" s="60"/>
      <c r="AO69" s="60"/>
      <c r="AP69" s="60"/>
      <c r="AQ69" s="60"/>
      <c r="AR69" s="60"/>
      <c r="AS69" s="60"/>
      <c r="AT69" s="60"/>
      <c r="AU69" s="60"/>
      <c r="AV69" s="60"/>
      <c r="AW69" s="90">
        <f>AW70+AW88</f>
        <v>28880043.109999999</v>
      </c>
      <c r="AX69" s="90"/>
      <c r="AY69" s="90"/>
      <c r="AZ69" s="90"/>
      <c r="BA69" s="90"/>
      <c r="BB69" s="90"/>
      <c r="BC69" s="90"/>
      <c r="BD69" s="90">
        <f t="shared" ref="BD69" si="10">BD70+BD88</f>
        <v>29501550</v>
      </c>
      <c r="BE69" s="90"/>
      <c r="BF69" s="90"/>
      <c r="BG69" s="90"/>
      <c r="BH69" s="90"/>
      <c r="BI69" s="90"/>
      <c r="BJ69" s="90"/>
      <c r="BK69" s="90">
        <f t="shared" ref="BK69" si="11">BK70+BK88</f>
        <v>29501550</v>
      </c>
      <c r="BL69" s="90"/>
      <c r="BM69" s="90"/>
      <c r="BN69" s="90"/>
      <c r="BO69" s="90"/>
      <c r="BP69" s="90"/>
      <c r="BQ69" s="90"/>
      <c r="BR69" s="58" t="s">
        <v>33</v>
      </c>
      <c r="BS69" s="58"/>
      <c r="BT69" s="58"/>
      <c r="BU69" s="58"/>
      <c r="BV69" s="58"/>
      <c r="BW69" s="58"/>
      <c r="BX69" s="59"/>
    </row>
    <row r="70" spans="1:76" s="7" customFormat="1" ht="17.25" customHeight="1">
      <c r="A70" s="75" t="s">
        <v>470</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7"/>
      <c r="AF70" s="71" t="s">
        <v>48</v>
      </c>
      <c r="AG70" s="60"/>
      <c r="AH70" s="60"/>
      <c r="AI70" s="60"/>
      <c r="AJ70" s="60" t="s">
        <v>33</v>
      </c>
      <c r="AK70" s="60"/>
      <c r="AL70" s="60"/>
      <c r="AM70" s="60"/>
      <c r="AN70" s="60"/>
      <c r="AO70" s="60"/>
      <c r="AP70" s="60"/>
      <c r="AQ70" s="60"/>
      <c r="AR70" s="60"/>
      <c r="AS70" s="60"/>
      <c r="AT70" s="60"/>
      <c r="AU70" s="60"/>
      <c r="AV70" s="60"/>
      <c r="AW70" s="90">
        <f>AW71+AW72+AW73+AW74+AW77+AW78+AW79+AW80+AW81</f>
        <v>22578561</v>
      </c>
      <c r="AX70" s="90"/>
      <c r="AY70" s="90"/>
      <c r="AZ70" s="90"/>
      <c r="BA70" s="90"/>
      <c r="BB70" s="90"/>
      <c r="BC70" s="90"/>
      <c r="BD70" s="90">
        <f t="shared" ref="BD70" si="12">BD71+BD72+BD73+BD74+BD77+BD78+BD79+BD80+BD81</f>
        <v>22658700</v>
      </c>
      <c r="BE70" s="90"/>
      <c r="BF70" s="90"/>
      <c r="BG70" s="90"/>
      <c r="BH70" s="90"/>
      <c r="BI70" s="90"/>
      <c r="BJ70" s="90"/>
      <c r="BK70" s="90">
        <f t="shared" ref="BK70" si="13">BK71+BK72+BK73+BK74+BK77+BK78+BK79+BK80+BK81</f>
        <v>22658700</v>
      </c>
      <c r="BL70" s="90"/>
      <c r="BM70" s="90"/>
      <c r="BN70" s="90"/>
      <c r="BO70" s="90"/>
      <c r="BP70" s="90"/>
      <c r="BQ70" s="90"/>
      <c r="BR70" s="58" t="s">
        <v>33</v>
      </c>
      <c r="BS70" s="58"/>
      <c r="BT70" s="58"/>
      <c r="BU70" s="58"/>
      <c r="BV70" s="58"/>
      <c r="BW70" s="58"/>
      <c r="BX70" s="59"/>
    </row>
    <row r="71" spans="1:76" s="7" customFormat="1" ht="24" customHeight="1">
      <c r="A71" s="73" t="s">
        <v>392</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4"/>
      <c r="AF71" s="71" t="s">
        <v>49</v>
      </c>
      <c r="AG71" s="60"/>
      <c r="AH71" s="60"/>
      <c r="AI71" s="60"/>
      <c r="AJ71" s="61" t="s">
        <v>76</v>
      </c>
      <c r="AK71" s="61"/>
      <c r="AL71" s="61"/>
      <c r="AM71" s="61"/>
      <c r="AN71" s="61"/>
      <c r="AO71" s="61"/>
      <c r="AP71" s="61"/>
      <c r="AQ71" s="61"/>
      <c r="AR71" s="134" t="s">
        <v>453</v>
      </c>
      <c r="AS71" s="134"/>
      <c r="AT71" s="134"/>
      <c r="AU71" s="134"/>
      <c r="AV71" s="134"/>
      <c r="AW71" s="90">
        <v>20783700</v>
      </c>
      <c r="AX71" s="90"/>
      <c r="AY71" s="90"/>
      <c r="AZ71" s="90"/>
      <c r="BA71" s="90"/>
      <c r="BB71" s="90"/>
      <c r="BC71" s="90"/>
      <c r="BD71" s="90">
        <v>20783700</v>
      </c>
      <c r="BE71" s="90"/>
      <c r="BF71" s="90"/>
      <c r="BG71" s="90"/>
      <c r="BH71" s="90"/>
      <c r="BI71" s="90"/>
      <c r="BJ71" s="90"/>
      <c r="BK71" s="90">
        <v>20783700</v>
      </c>
      <c r="BL71" s="90"/>
      <c r="BM71" s="90"/>
      <c r="BN71" s="90"/>
      <c r="BO71" s="90"/>
      <c r="BP71" s="90"/>
      <c r="BQ71" s="90"/>
      <c r="BR71" s="58" t="s">
        <v>33</v>
      </c>
      <c r="BS71" s="58"/>
      <c r="BT71" s="58"/>
      <c r="BU71" s="58"/>
      <c r="BV71" s="58"/>
      <c r="BW71" s="58"/>
      <c r="BX71" s="59"/>
    </row>
    <row r="72" spans="1:76" s="7" customFormat="1" ht="24" customHeight="1">
      <c r="A72" s="73" t="s">
        <v>392</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4"/>
      <c r="AF72" s="71" t="s">
        <v>49</v>
      </c>
      <c r="AG72" s="60"/>
      <c r="AH72" s="60"/>
      <c r="AI72" s="60"/>
      <c r="AJ72" s="61" t="s">
        <v>76</v>
      </c>
      <c r="AK72" s="61"/>
      <c r="AL72" s="61"/>
      <c r="AM72" s="61"/>
      <c r="AN72" s="61"/>
      <c r="AO72" s="61"/>
      <c r="AP72" s="61"/>
      <c r="AQ72" s="61"/>
      <c r="AR72" s="134" t="s">
        <v>475</v>
      </c>
      <c r="AS72" s="134"/>
      <c r="AT72" s="134"/>
      <c r="AU72" s="134"/>
      <c r="AV72" s="134"/>
      <c r="AW72" s="90"/>
      <c r="AX72" s="90"/>
      <c r="AY72" s="90"/>
      <c r="AZ72" s="90"/>
      <c r="BA72" s="90"/>
      <c r="BB72" s="90"/>
      <c r="BC72" s="90"/>
      <c r="BD72" s="90"/>
      <c r="BE72" s="90"/>
      <c r="BF72" s="90"/>
      <c r="BG72" s="90"/>
      <c r="BH72" s="90"/>
      <c r="BI72" s="90"/>
      <c r="BJ72" s="90"/>
      <c r="BK72" s="90"/>
      <c r="BL72" s="90"/>
      <c r="BM72" s="90"/>
      <c r="BN72" s="90"/>
      <c r="BO72" s="90"/>
      <c r="BP72" s="90"/>
      <c r="BQ72" s="90"/>
      <c r="BR72" s="58" t="s">
        <v>33</v>
      </c>
      <c r="BS72" s="58"/>
      <c r="BT72" s="58"/>
      <c r="BU72" s="58"/>
      <c r="BV72" s="58"/>
      <c r="BW72" s="58"/>
      <c r="BX72" s="59"/>
    </row>
    <row r="73" spans="1:76" s="7" customFormat="1" ht="24" customHeight="1">
      <c r="A73" s="73" t="s">
        <v>392</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4"/>
      <c r="AF73" s="71" t="s">
        <v>49</v>
      </c>
      <c r="AG73" s="60"/>
      <c r="AH73" s="60"/>
      <c r="AI73" s="60"/>
      <c r="AJ73" s="61" t="s">
        <v>76</v>
      </c>
      <c r="AK73" s="61"/>
      <c r="AL73" s="61"/>
      <c r="AM73" s="61"/>
      <c r="AN73" s="61"/>
      <c r="AO73" s="61"/>
      <c r="AP73" s="61"/>
      <c r="AQ73" s="61"/>
      <c r="AR73" s="134" t="s">
        <v>454</v>
      </c>
      <c r="AS73" s="134"/>
      <c r="AT73" s="134"/>
      <c r="AU73" s="134"/>
      <c r="AV73" s="134"/>
      <c r="AW73" s="90">
        <v>100000</v>
      </c>
      <c r="AX73" s="90"/>
      <c r="AY73" s="90"/>
      <c r="AZ73" s="90"/>
      <c r="BA73" s="90"/>
      <c r="BB73" s="90"/>
      <c r="BC73" s="90"/>
      <c r="BD73" s="90">
        <v>100000</v>
      </c>
      <c r="BE73" s="90"/>
      <c r="BF73" s="90"/>
      <c r="BG73" s="90"/>
      <c r="BH73" s="90"/>
      <c r="BI73" s="90"/>
      <c r="BJ73" s="90"/>
      <c r="BK73" s="90">
        <v>100000</v>
      </c>
      <c r="BL73" s="90"/>
      <c r="BM73" s="90"/>
      <c r="BN73" s="90"/>
      <c r="BO73" s="90"/>
      <c r="BP73" s="90"/>
      <c r="BQ73" s="90"/>
      <c r="BR73" s="58" t="s">
        <v>33</v>
      </c>
      <c r="BS73" s="58"/>
      <c r="BT73" s="58"/>
      <c r="BU73" s="58"/>
      <c r="BV73" s="58"/>
      <c r="BW73" s="58"/>
      <c r="BX73" s="59"/>
    </row>
    <row r="74" spans="1:76" s="7" customFormat="1" ht="24" customHeight="1">
      <c r="A74" s="73" t="s">
        <v>567</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4"/>
      <c r="AF74" s="71" t="s">
        <v>49</v>
      </c>
      <c r="AG74" s="60"/>
      <c r="AH74" s="60"/>
      <c r="AI74" s="60"/>
      <c r="AJ74" s="155" t="s">
        <v>76</v>
      </c>
      <c r="AK74" s="155"/>
      <c r="AL74" s="155"/>
      <c r="AM74" s="155"/>
      <c r="AN74" s="155"/>
      <c r="AO74" s="155"/>
      <c r="AP74" s="155"/>
      <c r="AQ74" s="155"/>
      <c r="AR74" s="134" t="s">
        <v>672</v>
      </c>
      <c r="AS74" s="134"/>
      <c r="AT74" s="134"/>
      <c r="AU74" s="134"/>
      <c r="AV74" s="134"/>
      <c r="AW74" s="90">
        <v>1640000</v>
      </c>
      <c r="AX74" s="90"/>
      <c r="AY74" s="90"/>
      <c r="AZ74" s="90"/>
      <c r="BA74" s="90"/>
      <c r="BB74" s="90"/>
      <c r="BC74" s="90"/>
      <c r="BD74" s="90">
        <v>1725000</v>
      </c>
      <c r="BE74" s="90"/>
      <c r="BF74" s="90"/>
      <c r="BG74" s="90"/>
      <c r="BH74" s="90"/>
      <c r="BI74" s="90"/>
      <c r="BJ74" s="90"/>
      <c r="BK74" s="90">
        <v>1725000</v>
      </c>
      <c r="BL74" s="90"/>
      <c r="BM74" s="90"/>
      <c r="BN74" s="90"/>
      <c r="BO74" s="90"/>
      <c r="BP74" s="90"/>
      <c r="BQ74" s="90"/>
      <c r="BR74" s="58" t="s">
        <v>33</v>
      </c>
      <c r="BS74" s="58"/>
      <c r="BT74" s="58"/>
      <c r="BU74" s="58"/>
      <c r="BV74" s="58"/>
      <c r="BW74" s="58"/>
      <c r="BX74" s="59"/>
    </row>
    <row r="75" spans="1:76" s="7" customFormat="1" ht="24" customHeight="1">
      <c r="A75" s="73" t="s">
        <v>567</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4"/>
      <c r="AF75" s="71" t="s">
        <v>49</v>
      </c>
      <c r="AG75" s="60"/>
      <c r="AH75" s="60"/>
      <c r="AI75" s="60"/>
      <c r="AJ75" s="155" t="s">
        <v>76</v>
      </c>
      <c r="AK75" s="155"/>
      <c r="AL75" s="155"/>
      <c r="AM75" s="155"/>
      <c r="AN75" s="155"/>
      <c r="AO75" s="155"/>
      <c r="AP75" s="155"/>
      <c r="AQ75" s="155"/>
      <c r="AR75" s="134" t="s">
        <v>674</v>
      </c>
      <c r="AS75" s="134"/>
      <c r="AT75" s="134"/>
      <c r="AU75" s="134"/>
      <c r="AV75" s="134"/>
      <c r="AW75" s="90">
        <v>4500</v>
      </c>
      <c r="AX75" s="90"/>
      <c r="AY75" s="90"/>
      <c r="AZ75" s="90"/>
      <c r="BA75" s="90"/>
      <c r="BB75" s="90"/>
      <c r="BC75" s="90"/>
      <c r="BD75" s="90"/>
      <c r="BE75" s="90"/>
      <c r="BF75" s="90"/>
      <c r="BG75" s="90"/>
      <c r="BH75" s="90"/>
      <c r="BI75" s="90"/>
      <c r="BJ75" s="90"/>
      <c r="BK75" s="90"/>
      <c r="BL75" s="90"/>
      <c r="BM75" s="90"/>
      <c r="BN75" s="90"/>
      <c r="BO75" s="90"/>
      <c r="BP75" s="90"/>
      <c r="BQ75" s="90"/>
      <c r="BR75" s="58" t="s">
        <v>33</v>
      </c>
      <c r="BS75" s="58"/>
      <c r="BT75" s="58"/>
      <c r="BU75" s="58"/>
      <c r="BV75" s="58"/>
      <c r="BW75" s="58"/>
      <c r="BX75" s="59"/>
    </row>
    <row r="76" spans="1:76" s="7" customFormat="1" ht="24" customHeight="1">
      <c r="A76" s="73" t="s">
        <v>692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4"/>
      <c r="AF76" s="71" t="s">
        <v>49</v>
      </c>
      <c r="AG76" s="60"/>
      <c r="AH76" s="60"/>
      <c r="AI76" s="60"/>
      <c r="AJ76" s="155" t="s">
        <v>76</v>
      </c>
      <c r="AK76" s="155"/>
      <c r="AL76" s="155"/>
      <c r="AM76" s="155"/>
      <c r="AN76" s="155"/>
      <c r="AO76" s="155"/>
      <c r="AP76" s="155"/>
      <c r="AQ76" s="155"/>
      <c r="AR76" s="134" t="s">
        <v>693</v>
      </c>
      <c r="AS76" s="134"/>
      <c r="AT76" s="134"/>
      <c r="AU76" s="134"/>
      <c r="AV76" s="134"/>
      <c r="AW76" s="90">
        <v>496</v>
      </c>
      <c r="AX76" s="90"/>
      <c r="AY76" s="90"/>
      <c r="AZ76" s="90"/>
      <c r="BA76" s="90"/>
      <c r="BB76" s="90"/>
      <c r="BC76" s="90"/>
      <c r="BD76" s="90"/>
      <c r="BE76" s="90"/>
      <c r="BF76" s="90"/>
      <c r="BG76" s="90"/>
      <c r="BH76" s="90"/>
      <c r="BI76" s="90"/>
      <c r="BJ76" s="90"/>
      <c r="BK76" s="90"/>
      <c r="BL76" s="90"/>
      <c r="BM76" s="90"/>
      <c r="BN76" s="90"/>
      <c r="BO76" s="90"/>
      <c r="BP76" s="90"/>
      <c r="BQ76" s="90"/>
      <c r="BR76" s="58" t="s">
        <v>33</v>
      </c>
      <c r="BS76" s="58"/>
      <c r="BT76" s="58"/>
      <c r="BU76" s="58"/>
      <c r="BV76" s="58"/>
      <c r="BW76" s="58"/>
      <c r="BX76" s="59"/>
    </row>
    <row r="77" spans="1:76" s="7" customFormat="1" ht="24" customHeight="1">
      <c r="A77" s="73" t="s">
        <v>640</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4"/>
      <c r="AF77" s="71" t="s">
        <v>49</v>
      </c>
      <c r="AG77" s="60"/>
      <c r="AH77" s="60"/>
      <c r="AI77" s="60"/>
      <c r="AJ77" s="155" t="s">
        <v>76</v>
      </c>
      <c r="AK77" s="155"/>
      <c r="AL77" s="155"/>
      <c r="AM77" s="155"/>
      <c r="AN77" s="155"/>
      <c r="AO77" s="155"/>
      <c r="AP77" s="155"/>
      <c r="AQ77" s="155"/>
      <c r="AR77" s="134" t="s">
        <v>673</v>
      </c>
      <c r="AS77" s="134"/>
      <c r="AT77" s="134"/>
      <c r="AU77" s="134"/>
      <c r="AV77" s="134"/>
      <c r="AW77" s="90">
        <v>4056</v>
      </c>
      <c r="AX77" s="90"/>
      <c r="AY77" s="90"/>
      <c r="AZ77" s="90"/>
      <c r="BA77" s="90"/>
      <c r="BB77" s="90"/>
      <c r="BC77" s="90"/>
      <c r="BD77" s="90"/>
      <c r="BE77" s="90"/>
      <c r="BF77" s="90"/>
      <c r="BG77" s="90"/>
      <c r="BH77" s="90"/>
      <c r="BI77" s="90"/>
      <c r="BJ77" s="90"/>
      <c r="BK77" s="90"/>
      <c r="BL77" s="90"/>
      <c r="BM77" s="90"/>
      <c r="BN77" s="90"/>
      <c r="BO77" s="90"/>
      <c r="BP77" s="90"/>
      <c r="BQ77" s="90"/>
      <c r="BR77" s="58" t="s">
        <v>33</v>
      </c>
      <c r="BS77" s="58"/>
      <c r="BT77" s="58"/>
      <c r="BU77" s="58"/>
      <c r="BV77" s="58"/>
      <c r="BW77" s="58"/>
      <c r="BX77" s="59"/>
    </row>
    <row r="78" spans="1:76" s="7" customFormat="1" ht="24" customHeight="1">
      <c r="A78" s="73" t="s">
        <v>575</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4"/>
      <c r="AF78" s="71" t="s">
        <v>49</v>
      </c>
      <c r="AG78" s="60"/>
      <c r="AH78" s="60"/>
      <c r="AI78" s="60"/>
      <c r="AJ78" s="155" t="s">
        <v>76</v>
      </c>
      <c r="AK78" s="155"/>
      <c r="AL78" s="155"/>
      <c r="AM78" s="155"/>
      <c r="AN78" s="155"/>
      <c r="AO78" s="155"/>
      <c r="AP78" s="155"/>
      <c r="AQ78" s="155"/>
      <c r="AR78" s="134" t="s">
        <v>576</v>
      </c>
      <c r="AS78" s="134"/>
      <c r="AT78" s="134"/>
      <c r="AU78" s="134"/>
      <c r="AV78" s="134"/>
      <c r="AW78" s="90">
        <v>805</v>
      </c>
      <c r="AX78" s="90"/>
      <c r="AY78" s="90"/>
      <c r="AZ78" s="90"/>
      <c r="BA78" s="90"/>
      <c r="BB78" s="90"/>
      <c r="BC78" s="90"/>
      <c r="BD78" s="90"/>
      <c r="BE78" s="90"/>
      <c r="BF78" s="90"/>
      <c r="BG78" s="90"/>
      <c r="BH78" s="90"/>
      <c r="BI78" s="90"/>
      <c r="BJ78" s="90"/>
      <c r="BK78" s="90"/>
      <c r="BL78" s="90"/>
      <c r="BM78" s="90"/>
      <c r="BN78" s="90"/>
      <c r="BO78" s="90"/>
      <c r="BP78" s="90"/>
      <c r="BQ78" s="90"/>
      <c r="BR78" s="58" t="s">
        <v>33</v>
      </c>
      <c r="BS78" s="58"/>
      <c r="BT78" s="58"/>
      <c r="BU78" s="58"/>
      <c r="BV78" s="58"/>
      <c r="BW78" s="58"/>
      <c r="BX78" s="59"/>
    </row>
    <row r="79" spans="1:76" s="7" customFormat="1" ht="24" customHeight="1">
      <c r="A79" s="73" t="s">
        <v>581</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4"/>
      <c r="AF79" s="71" t="s">
        <v>49</v>
      </c>
      <c r="AG79" s="60"/>
      <c r="AH79" s="60"/>
      <c r="AI79" s="60"/>
      <c r="AJ79" s="155" t="s">
        <v>76</v>
      </c>
      <c r="AK79" s="155"/>
      <c r="AL79" s="155"/>
      <c r="AM79" s="155"/>
      <c r="AN79" s="155"/>
      <c r="AO79" s="155"/>
      <c r="AP79" s="155"/>
      <c r="AQ79" s="155"/>
      <c r="AR79" s="134" t="s">
        <v>582</v>
      </c>
      <c r="AS79" s="134"/>
      <c r="AT79" s="134"/>
      <c r="AU79" s="134"/>
      <c r="AV79" s="134"/>
      <c r="AW79" s="90"/>
      <c r="AX79" s="90"/>
      <c r="AY79" s="90"/>
      <c r="AZ79" s="90"/>
      <c r="BA79" s="90"/>
      <c r="BB79" s="90"/>
      <c r="BC79" s="90"/>
      <c r="BD79" s="90"/>
      <c r="BE79" s="90"/>
      <c r="BF79" s="90"/>
      <c r="BG79" s="90"/>
      <c r="BH79" s="90"/>
      <c r="BI79" s="90"/>
      <c r="BJ79" s="90"/>
      <c r="BK79" s="90"/>
      <c r="BL79" s="90"/>
      <c r="BM79" s="90"/>
      <c r="BN79" s="90"/>
      <c r="BO79" s="90"/>
      <c r="BP79" s="90"/>
      <c r="BQ79" s="90"/>
      <c r="BR79" s="58" t="s">
        <v>33</v>
      </c>
      <c r="BS79" s="58"/>
      <c r="BT79" s="58"/>
      <c r="BU79" s="58"/>
      <c r="BV79" s="58"/>
      <c r="BW79" s="58"/>
      <c r="BX79" s="59"/>
    </row>
    <row r="80" spans="1:76" s="7" customFormat="1" ht="24" customHeight="1">
      <c r="A80" s="73" t="s">
        <v>391</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4"/>
      <c r="AF80" s="71" t="s">
        <v>49</v>
      </c>
      <c r="AG80" s="60"/>
      <c r="AH80" s="60"/>
      <c r="AI80" s="60"/>
      <c r="AJ80" s="61" t="s">
        <v>76</v>
      </c>
      <c r="AK80" s="61"/>
      <c r="AL80" s="61"/>
      <c r="AM80" s="61"/>
      <c r="AN80" s="61"/>
      <c r="AO80" s="61"/>
      <c r="AP80" s="61"/>
      <c r="AQ80" s="61"/>
      <c r="AR80" s="134" t="s">
        <v>455</v>
      </c>
      <c r="AS80" s="134"/>
      <c r="AT80" s="134"/>
      <c r="AU80" s="134"/>
      <c r="AV80" s="134"/>
      <c r="AW80" s="90">
        <v>49500</v>
      </c>
      <c r="AX80" s="90"/>
      <c r="AY80" s="90"/>
      <c r="AZ80" s="90"/>
      <c r="BA80" s="90"/>
      <c r="BB80" s="90"/>
      <c r="BC80" s="90"/>
      <c r="BD80" s="90">
        <v>49500</v>
      </c>
      <c r="BE80" s="90"/>
      <c r="BF80" s="90"/>
      <c r="BG80" s="90"/>
      <c r="BH80" s="90"/>
      <c r="BI80" s="90"/>
      <c r="BJ80" s="90"/>
      <c r="BK80" s="90">
        <v>49500</v>
      </c>
      <c r="BL80" s="90"/>
      <c r="BM80" s="90"/>
      <c r="BN80" s="90"/>
      <c r="BO80" s="90"/>
      <c r="BP80" s="90"/>
      <c r="BQ80" s="90"/>
      <c r="BR80" s="58" t="s">
        <v>33</v>
      </c>
      <c r="BS80" s="58"/>
      <c r="BT80" s="58"/>
      <c r="BU80" s="58"/>
      <c r="BV80" s="58"/>
      <c r="BW80" s="58"/>
      <c r="BX80" s="59"/>
    </row>
    <row r="81" spans="1:76" s="7" customFormat="1" ht="24" customHeight="1">
      <c r="A81" s="73" t="s">
        <v>391</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4"/>
      <c r="AF81" s="71" t="s">
        <v>49</v>
      </c>
      <c r="AG81" s="60"/>
      <c r="AH81" s="60"/>
      <c r="AI81" s="60"/>
      <c r="AJ81" s="61" t="s">
        <v>76</v>
      </c>
      <c r="AK81" s="61"/>
      <c r="AL81" s="61"/>
      <c r="AM81" s="61"/>
      <c r="AN81" s="61"/>
      <c r="AO81" s="61"/>
      <c r="AP81" s="61"/>
      <c r="AQ81" s="61"/>
      <c r="AR81" s="134" t="s">
        <v>456</v>
      </c>
      <c r="AS81" s="134"/>
      <c r="AT81" s="134"/>
      <c r="AU81" s="134"/>
      <c r="AV81" s="134"/>
      <c r="AW81" s="90">
        <v>500</v>
      </c>
      <c r="AX81" s="90"/>
      <c r="AY81" s="90"/>
      <c r="AZ81" s="90"/>
      <c r="BA81" s="90"/>
      <c r="BB81" s="90"/>
      <c r="BC81" s="90"/>
      <c r="BD81" s="90">
        <v>500</v>
      </c>
      <c r="BE81" s="90"/>
      <c r="BF81" s="90"/>
      <c r="BG81" s="90"/>
      <c r="BH81" s="90"/>
      <c r="BI81" s="90"/>
      <c r="BJ81" s="90"/>
      <c r="BK81" s="90">
        <v>500</v>
      </c>
      <c r="BL81" s="90"/>
      <c r="BM81" s="90"/>
      <c r="BN81" s="90"/>
      <c r="BO81" s="90"/>
      <c r="BP81" s="90"/>
      <c r="BQ81" s="90"/>
      <c r="BR81" s="58" t="s">
        <v>33</v>
      </c>
      <c r="BS81" s="58"/>
      <c r="BT81" s="58"/>
      <c r="BU81" s="58"/>
      <c r="BV81" s="58"/>
      <c r="BW81" s="58"/>
      <c r="BX81" s="59"/>
    </row>
    <row r="82" spans="1:76" s="7" customFormat="1" ht="12">
      <c r="A82" s="168" t="s">
        <v>394</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9"/>
      <c r="AF82" s="71" t="s">
        <v>50</v>
      </c>
      <c r="AG82" s="60"/>
      <c r="AH82" s="60"/>
      <c r="AI82" s="60"/>
      <c r="AJ82" s="61" t="s">
        <v>77</v>
      </c>
      <c r="AK82" s="61"/>
      <c r="AL82" s="61"/>
      <c r="AM82" s="61"/>
      <c r="AN82" s="61"/>
      <c r="AO82" s="61"/>
      <c r="AP82" s="61"/>
      <c r="AQ82" s="61"/>
      <c r="AR82" s="134" t="s">
        <v>466</v>
      </c>
      <c r="AS82" s="134"/>
      <c r="AT82" s="134"/>
      <c r="AU82" s="134"/>
      <c r="AV82" s="134"/>
      <c r="AW82" s="90"/>
      <c r="AX82" s="90"/>
      <c r="AY82" s="90"/>
      <c r="AZ82" s="90"/>
      <c r="BA82" s="90"/>
      <c r="BB82" s="90"/>
      <c r="BC82" s="90"/>
      <c r="BD82" s="90"/>
      <c r="BE82" s="90"/>
      <c r="BF82" s="90"/>
      <c r="BG82" s="90"/>
      <c r="BH82" s="90"/>
      <c r="BI82" s="90"/>
      <c r="BJ82" s="90"/>
      <c r="BK82" s="90"/>
      <c r="BL82" s="90"/>
      <c r="BM82" s="90"/>
      <c r="BN82" s="90"/>
      <c r="BO82" s="90"/>
      <c r="BP82" s="90"/>
      <c r="BQ82" s="90"/>
      <c r="BR82" s="58" t="s">
        <v>33</v>
      </c>
      <c r="BS82" s="58"/>
      <c r="BT82" s="58"/>
      <c r="BU82" s="58"/>
      <c r="BV82" s="58"/>
      <c r="BW82" s="58"/>
      <c r="BX82" s="59"/>
    </row>
    <row r="83" spans="1:76" s="7" customFormat="1" ht="12">
      <c r="A83" s="168" t="s">
        <v>393</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9"/>
      <c r="AF83" s="71" t="s">
        <v>50</v>
      </c>
      <c r="AG83" s="60"/>
      <c r="AH83" s="60"/>
      <c r="AI83" s="60"/>
      <c r="AJ83" s="61" t="s">
        <v>77</v>
      </c>
      <c r="AK83" s="61"/>
      <c r="AL83" s="61"/>
      <c r="AM83" s="61"/>
      <c r="AN83" s="61"/>
      <c r="AO83" s="61"/>
      <c r="AP83" s="61"/>
      <c r="AQ83" s="61"/>
      <c r="AR83" s="134" t="s">
        <v>467</v>
      </c>
      <c r="AS83" s="134"/>
      <c r="AT83" s="134"/>
      <c r="AU83" s="134"/>
      <c r="AV83" s="134"/>
      <c r="AW83" s="90"/>
      <c r="AX83" s="90"/>
      <c r="AY83" s="90"/>
      <c r="AZ83" s="90"/>
      <c r="BA83" s="90"/>
      <c r="BB83" s="90"/>
      <c r="BC83" s="90"/>
      <c r="BD83" s="90"/>
      <c r="BE83" s="90"/>
      <c r="BF83" s="90"/>
      <c r="BG83" s="90"/>
      <c r="BH83" s="90"/>
      <c r="BI83" s="90"/>
      <c r="BJ83" s="90"/>
      <c r="BK83" s="90"/>
      <c r="BL83" s="90"/>
      <c r="BM83" s="90"/>
      <c r="BN83" s="90"/>
      <c r="BO83" s="90"/>
      <c r="BP83" s="90"/>
      <c r="BQ83" s="90"/>
      <c r="BR83" s="58" t="s">
        <v>33</v>
      </c>
      <c r="BS83" s="58"/>
      <c r="BT83" s="58"/>
      <c r="BU83" s="58"/>
      <c r="BV83" s="58"/>
      <c r="BW83" s="58"/>
      <c r="BX83" s="59"/>
    </row>
    <row r="84" spans="1:76" s="7" customFormat="1" ht="12">
      <c r="A84" s="168" t="s">
        <v>486</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9"/>
      <c r="AF84" s="71" t="s">
        <v>50</v>
      </c>
      <c r="AG84" s="60"/>
      <c r="AH84" s="60"/>
      <c r="AI84" s="60"/>
      <c r="AJ84" s="61" t="s">
        <v>77</v>
      </c>
      <c r="AK84" s="61"/>
      <c r="AL84" s="61"/>
      <c r="AM84" s="61"/>
      <c r="AN84" s="61"/>
      <c r="AO84" s="61"/>
      <c r="AP84" s="61"/>
      <c r="AQ84" s="61"/>
      <c r="AR84" s="134" t="s">
        <v>457</v>
      </c>
      <c r="AS84" s="134"/>
      <c r="AT84" s="134"/>
      <c r="AU84" s="134"/>
      <c r="AV84" s="134"/>
      <c r="AW84" s="90"/>
      <c r="AX84" s="90"/>
      <c r="AY84" s="90"/>
      <c r="AZ84" s="90"/>
      <c r="BA84" s="90"/>
      <c r="BB84" s="90"/>
      <c r="BC84" s="90"/>
      <c r="BD84" s="90"/>
      <c r="BE84" s="90"/>
      <c r="BF84" s="90"/>
      <c r="BG84" s="90"/>
      <c r="BH84" s="90"/>
      <c r="BI84" s="90"/>
      <c r="BJ84" s="90"/>
      <c r="BK84" s="90"/>
      <c r="BL84" s="90"/>
      <c r="BM84" s="90"/>
      <c r="BN84" s="90"/>
      <c r="BO84" s="90"/>
      <c r="BP84" s="90"/>
      <c r="BQ84" s="90"/>
      <c r="BR84" s="58" t="s">
        <v>33</v>
      </c>
      <c r="BS84" s="58"/>
      <c r="BT84" s="58"/>
      <c r="BU84" s="58"/>
      <c r="BV84" s="58"/>
      <c r="BW84" s="58"/>
      <c r="BX84" s="59"/>
    </row>
    <row r="85" spans="1:76" s="7" customFormat="1" ht="12">
      <c r="A85" s="168" t="s">
        <v>393</v>
      </c>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9"/>
      <c r="AF85" s="71" t="s">
        <v>50</v>
      </c>
      <c r="AG85" s="60"/>
      <c r="AH85" s="60"/>
      <c r="AI85" s="60"/>
      <c r="AJ85" s="61" t="s">
        <v>77</v>
      </c>
      <c r="AK85" s="61"/>
      <c r="AL85" s="61"/>
      <c r="AM85" s="61"/>
      <c r="AN85" s="61"/>
      <c r="AO85" s="61"/>
      <c r="AP85" s="61"/>
      <c r="AQ85" s="61"/>
      <c r="AR85" s="134" t="s">
        <v>585</v>
      </c>
      <c r="AS85" s="134"/>
      <c r="AT85" s="134"/>
      <c r="AU85" s="134"/>
      <c r="AV85" s="134"/>
      <c r="AW85" s="90"/>
      <c r="AX85" s="90"/>
      <c r="AY85" s="90"/>
      <c r="AZ85" s="90"/>
      <c r="BA85" s="90"/>
      <c r="BB85" s="90"/>
      <c r="BC85" s="90"/>
      <c r="BD85" s="90"/>
      <c r="BE85" s="90"/>
      <c r="BF85" s="90"/>
      <c r="BG85" s="90"/>
      <c r="BH85" s="90"/>
      <c r="BI85" s="90"/>
      <c r="BJ85" s="90"/>
      <c r="BK85" s="90"/>
      <c r="BL85" s="90"/>
      <c r="BM85" s="90"/>
      <c r="BN85" s="90"/>
      <c r="BO85" s="90"/>
      <c r="BP85" s="90"/>
      <c r="BQ85" s="90"/>
      <c r="BR85" s="58" t="s">
        <v>33</v>
      </c>
      <c r="BS85" s="58"/>
      <c r="BT85" s="58"/>
      <c r="BU85" s="58"/>
      <c r="BV85" s="58"/>
      <c r="BW85" s="58"/>
      <c r="BX85" s="59"/>
    </row>
    <row r="86" spans="1:76" s="7" customFormat="1" ht="23.25" customHeight="1">
      <c r="A86" s="72" t="s">
        <v>487</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70"/>
      <c r="AF86" s="71" t="s">
        <v>68</v>
      </c>
      <c r="AG86" s="60"/>
      <c r="AH86" s="60"/>
      <c r="AI86" s="60"/>
      <c r="AJ86" s="61" t="s">
        <v>78</v>
      </c>
      <c r="AK86" s="61"/>
      <c r="AL86" s="61"/>
      <c r="AM86" s="61"/>
      <c r="AN86" s="61"/>
      <c r="AO86" s="61"/>
      <c r="AP86" s="61"/>
      <c r="AQ86" s="61"/>
      <c r="AR86" s="134" t="s">
        <v>488</v>
      </c>
      <c r="AS86" s="134"/>
      <c r="AT86" s="134"/>
      <c r="AU86" s="134"/>
      <c r="AV86" s="134"/>
      <c r="AW86" s="90"/>
      <c r="AX86" s="90"/>
      <c r="AY86" s="90"/>
      <c r="AZ86" s="90"/>
      <c r="BA86" s="90"/>
      <c r="BB86" s="90"/>
      <c r="BC86" s="90"/>
      <c r="BD86" s="90"/>
      <c r="BE86" s="90"/>
      <c r="BF86" s="90"/>
      <c r="BG86" s="90"/>
      <c r="BH86" s="90"/>
      <c r="BI86" s="90"/>
      <c r="BJ86" s="90"/>
      <c r="BK86" s="90"/>
      <c r="BL86" s="90"/>
      <c r="BM86" s="90"/>
      <c r="BN86" s="90"/>
      <c r="BO86" s="90"/>
      <c r="BP86" s="90"/>
      <c r="BQ86" s="90"/>
      <c r="BR86" s="58" t="s">
        <v>33</v>
      </c>
      <c r="BS86" s="58"/>
      <c r="BT86" s="58"/>
      <c r="BU86" s="58"/>
      <c r="BV86" s="58"/>
      <c r="BW86" s="58"/>
      <c r="BX86" s="59"/>
    </row>
    <row r="87" spans="1:76" s="7" customFormat="1" ht="23.25" customHeight="1">
      <c r="A87" s="72" t="s">
        <v>395</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70"/>
      <c r="AF87" s="71" t="s">
        <v>68</v>
      </c>
      <c r="AG87" s="60"/>
      <c r="AH87" s="60"/>
      <c r="AI87" s="60"/>
      <c r="AJ87" s="61" t="s">
        <v>78</v>
      </c>
      <c r="AK87" s="61"/>
      <c r="AL87" s="61"/>
      <c r="AM87" s="61"/>
      <c r="AN87" s="61"/>
      <c r="AO87" s="61"/>
      <c r="AP87" s="61"/>
      <c r="AQ87" s="61"/>
      <c r="AR87" s="134" t="s">
        <v>489</v>
      </c>
      <c r="AS87" s="134"/>
      <c r="AT87" s="134"/>
      <c r="AU87" s="134"/>
      <c r="AV87" s="134"/>
      <c r="AW87" s="90"/>
      <c r="AX87" s="90"/>
      <c r="AY87" s="90"/>
      <c r="AZ87" s="90"/>
      <c r="BA87" s="90"/>
      <c r="BB87" s="90"/>
      <c r="BC87" s="90"/>
      <c r="BD87" s="90"/>
      <c r="BE87" s="90"/>
      <c r="BF87" s="90"/>
      <c r="BG87" s="90"/>
      <c r="BH87" s="90"/>
      <c r="BI87" s="90"/>
      <c r="BJ87" s="90"/>
      <c r="BK87" s="90"/>
      <c r="BL87" s="90"/>
      <c r="BM87" s="90"/>
      <c r="BN87" s="90"/>
      <c r="BO87" s="90"/>
      <c r="BP87" s="90"/>
      <c r="BQ87" s="90"/>
      <c r="BR87" s="58" t="s">
        <v>33</v>
      </c>
      <c r="BS87" s="58"/>
      <c r="BT87" s="58"/>
      <c r="BU87" s="58"/>
      <c r="BV87" s="58"/>
      <c r="BW87" s="58"/>
      <c r="BX87" s="59"/>
    </row>
    <row r="88" spans="1:76" s="7" customFormat="1" ht="35.25" customHeight="1">
      <c r="A88" s="185" t="s">
        <v>225</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7"/>
      <c r="AF88" s="71" t="s">
        <v>69</v>
      </c>
      <c r="AG88" s="60"/>
      <c r="AH88" s="60"/>
      <c r="AI88" s="60"/>
      <c r="AJ88" s="61" t="s">
        <v>79</v>
      </c>
      <c r="AK88" s="61"/>
      <c r="AL88" s="61"/>
      <c r="AM88" s="61"/>
      <c r="AN88" s="61"/>
      <c r="AO88" s="61"/>
      <c r="AP88" s="61"/>
      <c r="AQ88" s="61"/>
      <c r="AR88" s="134" t="s">
        <v>458</v>
      </c>
      <c r="AS88" s="134"/>
      <c r="AT88" s="134"/>
      <c r="AU88" s="134"/>
      <c r="AV88" s="134"/>
      <c r="AW88" s="90">
        <f>AW89+AW90+AW91+AW93+AW94+AW95+AW92</f>
        <v>6301482.1100000003</v>
      </c>
      <c r="AX88" s="90"/>
      <c r="AY88" s="90"/>
      <c r="AZ88" s="90"/>
      <c r="BA88" s="90"/>
      <c r="BB88" s="90"/>
      <c r="BC88" s="90"/>
      <c r="BD88" s="90">
        <f t="shared" ref="BD88" si="14">BD89+BD90+BD91+BD93+BD94+BD95+BD92</f>
        <v>6842850</v>
      </c>
      <c r="BE88" s="90"/>
      <c r="BF88" s="90"/>
      <c r="BG88" s="90"/>
      <c r="BH88" s="90"/>
      <c r="BI88" s="90"/>
      <c r="BJ88" s="90"/>
      <c r="BK88" s="90">
        <f t="shared" ref="BK88" si="15">BK89+BK90+BK91+BK93+BK94+BK95+BK92</f>
        <v>6842850</v>
      </c>
      <c r="BL88" s="90"/>
      <c r="BM88" s="90"/>
      <c r="BN88" s="90"/>
      <c r="BO88" s="90"/>
      <c r="BP88" s="90"/>
      <c r="BQ88" s="90"/>
      <c r="BR88" s="58" t="s">
        <v>33</v>
      </c>
      <c r="BS88" s="58"/>
      <c r="BT88" s="58"/>
      <c r="BU88" s="58"/>
      <c r="BV88" s="58"/>
      <c r="BW88" s="58"/>
      <c r="BX88" s="59"/>
    </row>
    <row r="89" spans="1:76" s="7" customFormat="1" ht="22.5" customHeight="1">
      <c r="A89" s="121" t="s">
        <v>396</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3"/>
      <c r="AF89" s="71" t="s">
        <v>70</v>
      </c>
      <c r="AG89" s="60"/>
      <c r="AH89" s="60"/>
      <c r="AI89" s="60"/>
      <c r="AJ89" s="60" t="s">
        <v>79</v>
      </c>
      <c r="AK89" s="60"/>
      <c r="AL89" s="60"/>
      <c r="AM89" s="60"/>
      <c r="AN89" s="60"/>
      <c r="AO89" s="60"/>
      <c r="AP89" s="60"/>
      <c r="AQ89" s="60"/>
      <c r="AR89" s="134" t="s">
        <v>459</v>
      </c>
      <c r="AS89" s="134"/>
      <c r="AT89" s="134"/>
      <c r="AU89" s="134"/>
      <c r="AV89" s="134"/>
      <c r="AW89" s="90">
        <f>6306900-517300</f>
        <v>5789600</v>
      </c>
      <c r="AX89" s="90"/>
      <c r="AY89" s="90"/>
      <c r="AZ89" s="90"/>
      <c r="BA89" s="90"/>
      <c r="BB89" s="90"/>
      <c r="BC89" s="90"/>
      <c r="BD89" s="90">
        <v>6306900</v>
      </c>
      <c r="BE89" s="90"/>
      <c r="BF89" s="90"/>
      <c r="BG89" s="90"/>
      <c r="BH89" s="90"/>
      <c r="BI89" s="90"/>
      <c r="BJ89" s="90"/>
      <c r="BK89" s="90">
        <v>6306900</v>
      </c>
      <c r="BL89" s="90"/>
      <c r="BM89" s="90"/>
      <c r="BN89" s="90"/>
      <c r="BO89" s="90"/>
      <c r="BP89" s="90"/>
      <c r="BQ89" s="90"/>
      <c r="BR89" s="58" t="s">
        <v>33</v>
      </c>
      <c r="BS89" s="58"/>
      <c r="BT89" s="58"/>
      <c r="BU89" s="58"/>
      <c r="BV89" s="58"/>
      <c r="BW89" s="58"/>
      <c r="BX89" s="59"/>
    </row>
    <row r="90" spans="1:76" s="7" customFormat="1" ht="22.5" customHeight="1">
      <c r="A90" s="121" t="s">
        <v>642</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3"/>
      <c r="AF90" s="71" t="s">
        <v>70</v>
      </c>
      <c r="AG90" s="60"/>
      <c r="AH90" s="60"/>
      <c r="AI90" s="60"/>
      <c r="AJ90" s="60" t="s">
        <v>79</v>
      </c>
      <c r="AK90" s="60"/>
      <c r="AL90" s="60"/>
      <c r="AM90" s="60"/>
      <c r="AN90" s="60"/>
      <c r="AO90" s="60"/>
      <c r="AP90" s="60"/>
      <c r="AQ90" s="60"/>
      <c r="AR90" s="134" t="s">
        <v>643</v>
      </c>
      <c r="AS90" s="134"/>
      <c r="AT90" s="134"/>
      <c r="AU90" s="134"/>
      <c r="AV90" s="134"/>
      <c r="AW90" s="90"/>
      <c r="AX90" s="90"/>
      <c r="AY90" s="90"/>
      <c r="AZ90" s="90"/>
      <c r="BA90" s="90"/>
      <c r="BB90" s="90"/>
      <c r="BC90" s="90"/>
      <c r="BD90" s="90"/>
      <c r="BE90" s="90"/>
      <c r="BF90" s="90"/>
      <c r="BG90" s="90"/>
      <c r="BH90" s="90"/>
      <c r="BI90" s="90"/>
      <c r="BJ90" s="90"/>
      <c r="BK90" s="90"/>
      <c r="BL90" s="90"/>
      <c r="BM90" s="90"/>
      <c r="BN90" s="90"/>
      <c r="BO90" s="90"/>
      <c r="BP90" s="90"/>
      <c r="BQ90" s="90"/>
      <c r="BR90" s="58" t="s">
        <v>33</v>
      </c>
      <c r="BS90" s="58"/>
      <c r="BT90" s="58"/>
      <c r="BU90" s="58"/>
      <c r="BV90" s="58"/>
      <c r="BW90" s="58"/>
      <c r="BX90" s="59"/>
    </row>
    <row r="91" spans="1:76" s="7" customFormat="1" ht="22.5" customHeight="1">
      <c r="A91" s="121" t="s">
        <v>568</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3"/>
      <c r="AF91" s="71" t="s">
        <v>70</v>
      </c>
      <c r="AG91" s="60"/>
      <c r="AH91" s="60"/>
      <c r="AI91" s="60"/>
      <c r="AJ91" s="60" t="s">
        <v>79</v>
      </c>
      <c r="AK91" s="60"/>
      <c r="AL91" s="60"/>
      <c r="AM91" s="60"/>
      <c r="AN91" s="60"/>
      <c r="AO91" s="60"/>
      <c r="AP91" s="60"/>
      <c r="AQ91" s="60"/>
      <c r="AR91" s="134" t="s">
        <v>675</v>
      </c>
      <c r="AS91" s="134"/>
      <c r="AT91" s="134"/>
      <c r="AU91" s="134"/>
      <c r="AV91" s="134"/>
      <c r="AW91" s="90">
        <v>496639</v>
      </c>
      <c r="AX91" s="90"/>
      <c r="AY91" s="90"/>
      <c r="AZ91" s="90"/>
      <c r="BA91" s="90"/>
      <c r="BB91" s="90"/>
      <c r="BC91" s="90"/>
      <c r="BD91" s="90">
        <v>520950</v>
      </c>
      <c r="BE91" s="90"/>
      <c r="BF91" s="90"/>
      <c r="BG91" s="90"/>
      <c r="BH91" s="90"/>
      <c r="BI91" s="90"/>
      <c r="BJ91" s="90"/>
      <c r="BK91" s="90">
        <v>520950</v>
      </c>
      <c r="BL91" s="90"/>
      <c r="BM91" s="90"/>
      <c r="BN91" s="90"/>
      <c r="BO91" s="90"/>
      <c r="BP91" s="90"/>
      <c r="BQ91" s="90"/>
      <c r="BR91" s="58" t="s">
        <v>33</v>
      </c>
      <c r="BS91" s="58"/>
      <c r="BT91" s="58"/>
      <c r="BU91" s="58"/>
      <c r="BV91" s="58"/>
      <c r="BW91" s="58"/>
      <c r="BX91" s="59"/>
    </row>
    <row r="92" spans="1:76" s="7" customFormat="1" ht="22.5" customHeight="1">
      <c r="A92" s="121" t="s">
        <v>568</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3"/>
      <c r="AF92" s="71" t="s">
        <v>70</v>
      </c>
      <c r="AG92" s="60"/>
      <c r="AH92" s="60"/>
      <c r="AI92" s="60"/>
      <c r="AJ92" s="60" t="s">
        <v>79</v>
      </c>
      <c r="AK92" s="60"/>
      <c r="AL92" s="60"/>
      <c r="AM92" s="60"/>
      <c r="AN92" s="60"/>
      <c r="AO92" s="60"/>
      <c r="AP92" s="60"/>
      <c r="AQ92" s="60"/>
      <c r="AR92" s="134" t="s">
        <v>604</v>
      </c>
      <c r="AS92" s="134"/>
      <c r="AT92" s="134"/>
      <c r="AU92" s="134"/>
      <c r="AV92" s="134"/>
      <c r="AW92" s="90"/>
      <c r="AX92" s="90"/>
      <c r="AY92" s="90"/>
      <c r="AZ92" s="90"/>
      <c r="BA92" s="90"/>
      <c r="BB92" s="90"/>
      <c r="BC92" s="90"/>
      <c r="BD92" s="90"/>
      <c r="BE92" s="90"/>
      <c r="BF92" s="90"/>
      <c r="BG92" s="90"/>
      <c r="BH92" s="90"/>
      <c r="BI92" s="90"/>
      <c r="BJ92" s="90"/>
      <c r="BK92" s="90"/>
      <c r="BL92" s="90"/>
      <c r="BM92" s="90"/>
      <c r="BN92" s="90"/>
      <c r="BO92" s="90"/>
      <c r="BP92" s="90"/>
      <c r="BQ92" s="90"/>
      <c r="BR92" s="58" t="s">
        <v>33</v>
      </c>
      <c r="BS92" s="58"/>
      <c r="BT92" s="58"/>
      <c r="BU92" s="58"/>
      <c r="BV92" s="58"/>
      <c r="BW92" s="58"/>
      <c r="BX92" s="59"/>
    </row>
    <row r="93" spans="1:76" s="7" customFormat="1" ht="22.5" customHeight="1">
      <c r="A93" s="121" t="s">
        <v>578</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3"/>
      <c r="AF93" s="71" t="s">
        <v>70</v>
      </c>
      <c r="AG93" s="60"/>
      <c r="AH93" s="60"/>
      <c r="AI93" s="60"/>
      <c r="AJ93" s="60" t="s">
        <v>79</v>
      </c>
      <c r="AK93" s="60"/>
      <c r="AL93" s="60"/>
      <c r="AM93" s="60"/>
      <c r="AN93" s="60"/>
      <c r="AO93" s="60"/>
      <c r="AP93" s="60"/>
      <c r="AQ93" s="60"/>
      <c r="AR93" s="134" t="s">
        <v>577</v>
      </c>
      <c r="AS93" s="134"/>
      <c r="AT93" s="134"/>
      <c r="AU93" s="134"/>
      <c r="AV93" s="134"/>
      <c r="AW93" s="90">
        <v>243.11</v>
      </c>
      <c r="AX93" s="90"/>
      <c r="AY93" s="90"/>
      <c r="AZ93" s="90"/>
      <c r="BA93" s="90"/>
      <c r="BB93" s="90"/>
      <c r="BC93" s="90"/>
      <c r="BD93" s="90"/>
      <c r="BE93" s="90"/>
      <c r="BF93" s="90"/>
      <c r="BG93" s="90"/>
      <c r="BH93" s="90"/>
      <c r="BI93" s="90"/>
      <c r="BJ93" s="90"/>
      <c r="BK93" s="90"/>
      <c r="BL93" s="90"/>
      <c r="BM93" s="90"/>
      <c r="BN93" s="90"/>
      <c r="BO93" s="90"/>
      <c r="BP93" s="90"/>
      <c r="BQ93" s="90"/>
      <c r="BR93" s="58" t="s">
        <v>33</v>
      </c>
      <c r="BS93" s="58"/>
      <c r="BT93" s="58"/>
      <c r="BU93" s="58"/>
      <c r="BV93" s="58"/>
      <c r="BW93" s="58"/>
      <c r="BX93" s="59"/>
    </row>
    <row r="94" spans="1:76" s="7" customFormat="1" ht="22.5" customHeight="1">
      <c r="A94" s="121" t="s">
        <v>583</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3"/>
      <c r="AF94" s="71" t="s">
        <v>70</v>
      </c>
      <c r="AG94" s="60"/>
      <c r="AH94" s="60"/>
      <c r="AI94" s="60"/>
      <c r="AJ94" s="60" t="s">
        <v>79</v>
      </c>
      <c r="AK94" s="60"/>
      <c r="AL94" s="60"/>
      <c r="AM94" s="60"/>
      <c r="AN94" s="60"/>
      <c r="AO94" s="60"/>
      <c r="AP94" s="60"/>
      <c r="AQ94" s="60"/>
      <c r="AR94" s="134" t="s">
        <v>584</v>
      </c>
      <c r="AS94" s="134"/>
      <c r="AT94" s="134"/>
      <c r="AU94" s="134"/>
      <c r="AV94" s="134"/>
      <c r="AW94" s="90"/>
      <c r="AX94" s="90"/>
      <c r="AY94" s="90"/>
      <c r="AZ94" s="90"/>
      <c r="BA94" s="90"/>
      <c r="BB94" s="90"/>
      <c r="BC94" s="90"/>
      <c r="BD94" s="90"/>
      <c r="BE94" s="90"/>
      <c r="BF94" s="90"/>
      <c r="BG94" s="90"/>
      <c r="BH94" s="90"/>
      <c r="BI94" s="90"/>
      <c r="BJ94" s="90"/>
      <c r="BK94" s="90"/>
      <c r="BL94" s="90"/>
      <c r="BM94" s="90"/>
      <c r="BN94" s="90"/>
      <c r="BO94" s="90"/>
      <c r="BP94" s="90"/>
      <c r="BQ94" s="90"/>
      <c r="BR94" s="58" t="s">
        <v>33</v>
      </c>
      <c r="BS94" s="58"/>
      <c r="BT94" s="58"/>
      <c r="BU94" s="58"/>
      <c r="BV94" s="58"/>
      <c r="BW94" s="58"/>
      <c r="BX94" s="59"/>
    </row>
    <row r="95" spans="1:76" s="7" customFormat="1" ht="22.5" customHeight="1">
      <c r="A95" s="121" t="s">
        <v>397</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3"/>
      <c r="AF95" s="71" t="s">
        <v>70</v>
      </c>
      <c r="AG95" s="60"/>
      <c r="AH95" s="60"/>
      <c r="AI95" s="60"/>
      <c r="AJ95" s="60" t="s">
        <v>79</v>
      </c>
      <c r="AK95" s="60"/>
      <c r="AL95" s="60"/>
      <c r="AM95" s="60"/>
      <c r="AN95" s="60"/>
      <c r="AO95" s="60"/>
      <c r="AP95" s="60"/>
      <c r="AQ95" s="60"/>
      <c r="AR95" s="134" t="s">
        <v>460</v>
      </c>
      <c r="AS95" s="134"/>
      <c r="AT95" s="134"/>
      <c r="AU95" s="134"/>
      <c r="AV95" s="134"/>
      <c r="AW95" s="90">
        <v>15000</v>
      </c>
      <c r="AX95" s="90"/>
      <c r="AY95" s="90"/>
      <c r="AZ95" s="90"/>
      <c r="BA95" s="90"/>
      <c r="BB95" s="90"/>
      <c r="BC95" s="90"/>
      <c r="BD95" s="90">
        <v>15000</v>
      </c>
      <c r="BE95" s="90"/>
      <c r="BF95" s="90"/>
      <c r="BG95" s="90"/>
      <c r="BH95" s="90"/>
      <c r="BI95" s="90"/>
      <c r="BJ95" s="90"/>
      <c r="BK95" s="90">
        <v>15000</v>
      </c>
      <c r="BL95" s="90"/>
      <c r="BM95" s="90"/>
      <c r="BN95" s="90"/>
      <c r="BO95" s="90"/>
      <c r="BP95" s="90"/>
      <c r="BQ95" s="90"/>
      <c r="BR95" s="58" t="s">
        <v>33</v>
      </c>
      <c r="BS95" s="58"/>
      <c r="BT95" s="58"/>
      <c r="BU95" s="58"/>
      <c r="BV95" s="58"/>
      <c r="BW95" s="58"/>
      <c r="BX95" s="59"/>
    </row>
    <row r="96" spans="1:76" s="7" customFormat="1" ht="12">
      <c r="A96" s="108" t="s">
        <v>75</v>
      </c>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10"/>
      <c r="AF96" s="71" t="s">
        <v>71</v>
      </c>
      <c r="AG96" s="60"/>
      <c r="AH96" s="60"/>
      <c r="AI96" s="60"/>
      <c r="AJ96" s="60" t="s">
        <v>79</v>
      </c>
      <c r="AK96" s="60"/>
      <c r="AL96" s="60"/>
      <c r="AM96" s="60"/>
      <c r="AN96" s="60"/>
      <c r="AO96" s="60"/>
      <c r="AP96" s="60"/>
      <c r="AQ96" s="60"/>
      <c r="AR96" s="60"/>
      <c r="AS96" s="60"/>
      <c r="AT96" s="60"/>
      <c r="AU96" s="60"/>
      <c r="AV96" s="60"/>
      <c r="AW96" s="90"/>
      <c r="AX96" s="90"/>
      <c r="AY96" s="90"/>
      <c r="AZ96" s="90"/>
      <c r="BA96" s="90"/>
      <c r="BB96" s="90"/>
      <c r="BC96" s="90"/>
      <c r="BD96" s="90"/>
      <c r="BE96" s="90"/>
      <c r="BF96" s="90"/>
      <c r="BG96" s="90"/>
      <c r="BH96" s="90"/>
      <c r="BI96" s="90"/>
      <c r="BJ96" s="90"/>
      <c r="BK96" s="90"/>
      <c r="BL96" s="90"/>
      <c r="BM96" s="90"/>
      <c r="BN96" s="90"/>
      <c r="BO96" s="90"/>
      <c r="BP96" s="90"/>
      <c r="BQ96" s="90"/>
      <c r="BR96" s="58" t="s">
        <v>33</v>
      </c>
      <c r="BS96" s="58"/>
      <c r="BT96" s="58"/>
      <c r="BU96" s="58"/>
      <c r="BV96" s="58"/>
      <c r="BW96" s="58"/>
      <c r="BX96" s="59"/>
    </row>
    <row r="97" spans="1:76" s="7" customFormat="1" ht="22.5" customHeight="1">
      <c r="A97" s="72" t="s">
        <v>80</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70"/>
      <c r="AF97" s="71" t="s">
        <v>81</v>
      </c>
      <c r="AG97" s="60"/>
      <c r="AH97" s="60"/>
      <c r="AI97" s="60"/>
      <c r="AJ97" s="60" t="s">
        <v>82</v>
      </c>
      <c r="AK97" s="60"/>
      <c r="AL97" s="60"/>
      <c r="AM97" s="60"/>
      <c r="AN97" s="60"/>
      <c r="AO97" s="60"/>
      <c r="AP97" s="60"/>
      <c r="AQ97" s="60"/>
      <c r="AR97" s="60"/>
      <c r="AS97" s="60"/>
      <c r="AT97" s="60"/>
      <c r="AU97" s="60"/>
      <c r="AV97" s="60"/>
      <c r="AW97" s="58"/>
      <c r="AX97" s="58"/>
      <c r="AY97" s="58"/>
      <c r="AZ97" s="58"/>
      <c r="BA97" s="58"/>
      <c r="BB97" s="58"/>
      <c r="BC97" s="58"/>
      <c r="BD97" s="58"/>
      <c r="BE97" s="58"/>
      <c r="BF97" s="58"/>
      <c r="BG97" s="58"/>
      <c r="BH97" s="58"/>
      <c r="BI97" s="58"/>
      <c r="BJ97" s="58"/>
      <c r="BK97" s="58"/>
      <c r="BL97" s="58"/>
      <c r="BM97" s="58"/>
      <c r="BN97" s="58"/>
      <c r="BO97" s="58"/>
      <c r="BP97" s="58"/>
      <c r="BQ97" s="58"/>
      <c r="BR97" s="58" t="s">
        <v>33</v>
      </c>
      <c r="BS97" s="58"/>
      <c r="BT97" s="58"/>
      <c r="BU97" s="58"/>
      <c r="BV97" s="58"/>
      <c r="BW97" s="58"/>
      <c r="BX97" s="59"/>
    </row>
    <row r="98" spans="1:76" s="7" customFormat="1" ht="24" customHeight="1">
      <c r="A98" s="72" t="s">
        <v>89</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70"/>
      <c r="AF98" s="71" t="s">
        <v>85</v>
      </c>
      <c r="AG98" s="60"/>
      <c r="AH98" s="60"/>
      <c r="AI98" s="60"/>
      <c r="AJ98" s="60" t="s">
        <v>83</v>
      </c>
      <c r="AK98" s="60"/>
      <c r="AL98" s="60"/>
      <c r="AM98" s="60"/>
      <c r="AN98" s="60"/>
      <c r="AO98" s="60"/>
      <c r="AP98" s="60"/>
      <c r="AQ98" s="60"/>
      <c r="AR98" s="60"/>
      <c r="AS98" s="60"/>
      <c r="AT98" s="60"/>
      <c r="AU98" s="60"/>
      <c r="AV98" s="60"/>
      <c r="AW98" s="58"/>
      <c r="AX98" s="58"/>
      <c r="AY98" s="58"/>
      <c r="AZ98" s="58"/>
      <c r="BA98" s="58"/>
      <c r="BB98" s="58"/>
      <c r="BC98" s="58"/>
      <c r="BD98" s="58"/>
      <c r="BE98" s="58"/>
      <c r="BF98" s="58"/>
      <c r="BG98" s="58"/>
      <c r="BH98" s="58"/>
      <c r="BI98" s="58"/>
      <c r="BJ98" s="58"/>
      <c r="BK98" s="58"/>
      <c r="BL98" s="58"/>
      <c r="BM98" s="58"/>
      <c r="BN98" s="58"/>
      <c r="BO98" s="58"/>
      <c r="BP98" s="58"/>
      <c r="BQ98" s="58"/>
      <c r="BR98" s="58" t="s">
        <v>33</v>
      </c>
      <c r="BS98" s="58"/>
      <c r="BT98" s="58"/>
      <c r="BU98" s="58"/>
      <c r="BV98" s="58"/>
      <c r="BW98" s="58"/>
      <c r="BX98" s="59"/>
    </row>
    <row r="99" spans="1:76" s="7" customFormat="1" ht="25.5" customHeight="1">
      <c r="A99" s="72" t="s">
        <v>90</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70"/>
      <c r="AF99" s="71" t="s">
        <v>86</v>
      </c>
      <c r="AG99" s="60"/>
      <c r="AH99" s="60"/>
      <c r="AI99" s="60"/>
      <c r="AJ99" s="60" t="s">
        <v>84</v>
      </c>
      <c r="AK99" s="60"/>
      <c r="AL99" s="60"/>
      <c r="AM99" s="60"/>
      <c r="AN99" s="60"/>
      <c r="AO99" s="60"/>
      <c r="AP99" s="60"/>
      <c r="AQ99" s="60"/>
      <c r="AR99" s="60"/>
      <c r="AS99" s="60"/>
      <c r="AT99" s="60"/>
      <c r="AU99" s="60"/>
      <c r="AV99" s="60"/>
      <c r="AW99" s="58"/>
      <c r="AX99" s="58"/>
      <c r="AY99" s="58"/>
      <c r="AZ99" s="58"/>
      <c r="BA99" s="58"/>
      <c r="BB99" s="58"/>
      <c r="BC99" s="58"/>
      <c r="BD99" s="58"/>
      <c r="BE99" s="58"/>
      <c r="BF99" s="58"/>
      <c r="BG99" s="58"/>
      <c r="BH99" s="58"/>
      <c r="BI99" s="58"/>
      <c r="BJ99" s="58"/>
      <c r="BK99" s="58"/>
      <c r="BL99" s="58"/>
      <c r="BM99" s="58"/>
      <c r="BN99" s="58"/>
      <c r="BO99" s="58"/>
      <c r="BP99" s="58"/>
      <c r="BQ99" s="58"/>
      <c r="BR99" s="58" t="s">
        <v>33</v>
      </c>
      <c r="BS99" s="58"/>
      <c r="BT99" s="58"/>
      <c r="BU99" s="58"/>
      <c r="BV99" s="58"/>
      <c r="BW99" s="58"/>
      <c r="BX99" s="59"/>
    </row>
    <row r="100" spans="1:76" s="7" customFormat="1" ht="24.75" customHeight="1">
      <c r="A100" s="108" t="s">
        <v>91</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10"/>
      <c r="AF100" s="71" t="s">
        <v>87</v>
      </c>
      <c r="AG100" s="60"/>
      <c r="AH100" s="60"/>
      <c r="AI100" s="60"/>
      <c r="AJ100" s="60" t="s">
        <v>84</v>
      </c>
      <c r="AK100" s="60"/>
      <c r="AL100" s="60"/>
      <c r="AM100" s="60"/>
      <c r="AN100" s="60"/>
      <c r="AO100" s="60"/>
      <c r="AP100" s="60"/>
      <c r="AQ100" s="60"/>
      <c r="AR100" s="60"/>
      <c r="AS100" s="60"/>
      <c r="AT100" s="60"/>
      <c r="AU100" s="60"/>
      <c r="AV100" s="60"/>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12">
      <c r="A101" s="108" t="s">
        <v>92</v>
      </c>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10"/>
      <c r="AF101" s="71" t="s">
        <v>88</v>
      </c>
      <c r="AG101" s="60"/>
      <c r="AH101" s="60"/>
      <c r="AI101" s="60"/>
      <c r="AJ101" s="60" t="s">
        <v>84</v>
      </c>
      <c r="AK101" s="60"/>
      <c r="AL101" s="60"/>
      <c r="AM101" s="60"/>
      <c r="AN101" s="60"/>
      <c r="AO101" s="60"/>
      <c r="AP101" s="60"/>
      <c r="AQ101" s="60"/>
      <c r="AR101" s="60"/>
      <c r="AS101" s="60"/>
      <c r="AT101" s="60"/>
      <c r="AU101" s="60"/>
      <c r="AV101" s="60"/>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12">
      <c r="A102" s="118" t="s">
        <v>103</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20"/>
      <c r="AF102" s="71" t="s">
        <v>93</v>
      </c>
      <c r="AG102" s="60"/>
      <c r="AH102" s="60"/>
      <c r="AI102" s="60"/>
      <c r="AJ102" s="61" t="s">
        <v>106</v>
      </c>
      <c r="AK102" s="61"/>
      <c r="AL102" s="61"/>
      <c r="AM102" s="61"/>
      <c r="AN102" s="61"/>
      <c r="AO102" s="61"/>
      <c r="AP102" s="61"/>
      <c r="AQ102" s="61"/>
      <c r="AR102" s="60"/>
      <c r="AS102" s="60"/>
      <c r="AT102" s="60"/>
      <c r="AU102" s="60"/>
      <c r="AV102" s="60"/>
      <c r="AW102" s="58">
        <f>AW103+AW104</f>
        <v>0</v>
      </c>
      <c r="AX102" s="58"/>
      <c r="AY102" s="58"/>
      <c r="AZ102" s="58"/>
      <c r="BA102" s="58"/>
      <c r="BB102" s="58"/>
      <c r="BC102" s="58"/>
      <c r="BD102" s="58">
        <f>BD103+BD104</f>
        <v>0</v>
      </c>
      <c r="BE102" s="58"/>
      <c r="BF102" s="58"/>
      <c r="BG102" s="58"/>
      <c r="BH102" s="58"/>
      <c r="BI102" s="58"/>
      <c r="BJ102" s="58"/>
      <c r="BK102" s="58">
        <f>BK103+BK104</f>
        <v>0</v>
      </c>
      <c r="BL102" s="58"/>
      <c r="BM102" s="58"/>
      <c r="BN102" s="58"/>
      <c r="BO102" s="58"/>
      <c r="BP102" s="58"/>
      <c r="BQ102" s="58"/>
      <c r="BR102" s="58" t="s">
        <v>33</v>
      </c>
      <c r="BS102" s="58"/>
      <c r="BT102" s="58"/>
      <c r="BU102" s="58"/>
      <c r="BV102" s="58"/>
      <c r="BW102" s="58"/>
      <c r="BX102" s="59"/>
    </row>
    <row r="103" spans="1:76" s="7" customFormat="1" ht="33.75" customHeight="1">
      <c r="A103" s="105" t="s">
        <v>104</v>
      </c>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7"/>
      <c r="AF103" s="71" t="s">
        <v>94</v>
      </c>
      <c r="AG103" s="60"/>
      <c r="AH103" s="60"/>
      <c r="AI103" s="60"/>
      <c r="AJ103" s="60" t="s">
        <v>107</v>
      </c>
      <c r="AK103" s="60"/>
      <c r="AL103" s="60"/>
      <c r="AM103" s="60"/>
      <c r="AN103" s="60"/>
      <c r="AO103" s="60"/>
      <c r="AP103" s="60"/>
      <c r="AQ103" s="60"/>
      <c r="AR103" s="60"/>
      <c r="AS103" s="60"/>
      <c r="AT103" s="60"/>
      <c r="AU103" s="60"/>
      <c r="AV103" s="60"/>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36" customHeight="1">
      <c r="A104" s="108" t="s">
        <v>105</v>
      </c>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10"/>
      <c r="AF104" s="71" t="s">
        <v>95</v>
      </c>
      <c r="AG104" s="60"/>
      <c r="AH104" s="60"/>
      <c r="AI104" s="60"/>
      <c r="AJ104" s="60" t="s">
        <v>108</v>
      </c>
      <c r="AK104" s="60"/>
      <c r="AL104" s="60"/>
      <c r="AM104" s="60"/>
      <c r="AN104" s="60"/>
      <c r="AO104" s="60"/>
      <c r="AP104" s="60"/>
      <c r="AQ104" s="60"/>
      <c r="AR104" s="60"/>
      <c r="AS104" s="60"/>
      <c r="AT104" s="60"/>
      <c r="AU104" s="60"/>
      <c r="AV104" s="60"/>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78"/>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80"/>
      <c r="AF105" s="104"/>
      <c r="AG105" s="63"/>
      <c r="AH105" s="63"/>
      <c r="AI105" s="64"/>
      <c r="AJ105" s="60"/>
      <c r="AK105" s="60"/>
      <c r="AL105" s="60"/>
      <c r="AM105" s="60"/>
      <c r="AN105" s="60"/>
      <c r="AO105" s="60"/>
      <c r="AP105" s="60"/>
      <c r="AQ105" s="60"/>
      <c r="AR105" s="60"/>
      <c r="AS105" s="60"/>
      <c r="AT105" s="60"/>
      <c r="AU105" s="60"/>
      <c r="AV105" s="60"/>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9"/>
    </row>
    <row r="106" spans="1:76" s="7" customFormat="1" ht="24.75" customHeight="1">
      <c r="A106" s="72" t="s">
        <v>109</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70"/>
      <c r="AF106" s="71" t="s">
        <v>96</v>
      </c>
      <c r="AG106" s="60"/>
      <c r="AH106" s="60"/>
      <c r="AI106" s="60"/>
      <c r="AJ106" s="60" t="s">
        <v>113</v>
      </c>
      <c r="AK106" s="60"/>
      <c r="AL106" s="60"/>
      <c r="AM106" s="60"/>
      <c r="AN106" s="60"/>
      <c r="AO106" s="60"/>
      <c r="AP106" s="60"/>
      <c r="AQ106" s="60"/>
      <c r="AR106" s="60"/>
      <c r="AS106" s="60"/>
      <c r="AT106" s="60"/>
      <c r="AU106" s="60"/>
      <c r="AV106" s="60"/>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49.5" customHeight="1">
      <c r="A107" s="72" t="s">
        <v>110</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70"/>
      <c r="AF107" s="71" t="s">
        <v>97</v>
      </c>
      <c r="AG107" s="60"/>
      <c r="AH107" s="60"/>
      <c r="AI107" s="60"/>
      <c r="AJ107" s="60" t="s">
        <v>114</v>
      </c>
      <c r="AK107" s="60"/>
      <c r="AL107" s="60"/>
      <c r="AM107" s="60"/>
      <c r="AN107" s="60"/>
      <c r="AO107" s="60"/>
      <c r="AP107" s="60"/>
      <c r="AQ107" s="60"/>
      <c r="AR107" s="60"/>
      <c r="AS107" s="60"/>
      <c r="AT107" s="60"/>
      <c r="AU107" s="60"/>
      <c r="AV107" s="60"/>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24" customHeight="1">
      <c r="A108" s="73" t="s">
        <v>111</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4"/>
      <c r="AF108" s="71" t="s">
        <v>98</v>
      </c>
      <c r="AG108" s="60"/>
      <c r="AH108" s="60"/>
      <c r="AI108" s="60"/>
      <c r="AJ108" s="60" t="s">
        <v>115</v>
      </c>
      <c r="AK108" s="60"/>
      <c r="AL108" s="60"/>
      <c r="AM108" s="60"/>
      <c r="AN108" s="60"/>
      <c r="AO108" s="60"/>
      <c r="AP108" s="60"/>
      <c r="AQ108" s="60"/>
      <c r="AR108" s="60"/>
      <c r="AS108" s="60"/>
      <c r="AT108" s="60"/>
      <c r="AU108" s="60"/>
      <c r="AV108" s="60"/>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t="s">
        <v>33</v>
      </c>
      <c r="BS108" s="58"/>
      <c r="BT108" s="58"/>
      <c r="BU108" s="58"/>
      <c r="BV108" s="58"/>
      <c r="BW108" s="58"/>
      <c r="BX108" s="59"/>
    </row>
    <row r="109" spans="1:76" s="7" customFormat="1" ht="12">
      <c r="A109" s="75" t="s">
        <v>112</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7"/>
      <c r="AF109" s="71" t="s">
        <v>99</v>
      </c>
      <c r="AG109" s="60"/>
      <c r="AH109" s="60"/>
      <c r="AI109" s="60"/>
      <c r="AJ109" s="61" t="s">
        <v>116</v>
      </c>
      <c r="AK109" s="61"/>
      <c r="AL109" s="61"/>
      <c r="AM109" s="61"/>
      <c r="AN109" s="61"/>
      <c r="AO109" s="61"/>
      <c r="AP109" s="61"/>
      <c r="AQ109" s="61"/>
      <c r="AR109" s="60"/>
      <c r="AS109" s="60"/>
      <c r="AT109" s="60"/>
      <c r="AU109" s="60"/>
      <c r="AV109" s="60"/>
      <c r="AW109" s="90">
        <f>AW110+AW111+AW112+AW113+AW114+AW115+AW116</f>
        <v>1377040.18</v>
      </c>
      <c r="AX109" s="90"/>
      <c r="AY109" s="90"/>
      <c r="AZ109" s="90"/>
      <c r="BA109" s="90"/>
      <c r="BB109" s="90"/>
      <c r="BC109" s="90"/>
      <c r="BD109" s="90">
        <f t="shared" ref="BD109" si="16">BD110+BD111+BD112+BD115+BD116</f>
        <v>0</v>
      </c>
      <c r="BE109" s="90"/>
      <c r="BF109" s="90"/>
      <c r="BG109" s="90"/>
      <c r="BH109" s="90"/>
      <c r="BI109" s="90"/>
      <c r="BJ109" s="90"/>
      <c r="BK109" s="90">
        <f t="shared" ref="BK109" si="17">BK110+BK111+BK112+BK115+BK116</f>
        <v>0</v>
      </c>
      <c r="BL109" s="90"/>
      <c r="BM109" s="90"/>
      <c r="BN109" s="90"/>
      <c r="BO109" s="90"/>
      <c r="BP109" s="90"/>
      <c r="BQ109" s="90"/>
      <c r="BR109" s="58" t="s">
        <v>33</v>
      </c>
      <c r="BS109" s="58"/>
      <c r="BT109" s="58"/>
      <c r="BU109" s="58"/>
      <c r="BV109" s="58"/>
      <c r="BW109" s="58"/>
      <c r="BX109" s="59"/>
    </row>
    <row r="110" spans="1:76" s="7" customFormat="1" ht="24" customHeight="1">
      <c r="A110" s="68" t="s">
        <v>385</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70"/>
      <c r="AF110" s="71" t="s">
        <v>100</v>
      </c>
      <c r="AG110" s="60"/>
      <c r="AH110" s="60"/>
      <c r="AI110" s="60"/>
      <c r="AJ110" s="60" t="s">
        <v>117</v>
      </c>
      <c r="AK110" s="60"/>
      <c r="AL110" s="60"/>
      <c r="AM110" s="60"/>
      <c r="AN110" s="60"/>
      <c r="AO110" s="60"/>
      <c r="AP110" s="60"/>
      <c r="AQ110" s="60"/>
      <c r="AR110" s="134" t="s">
        <v>461</v>
      </c>
      <c r="AS110" s="134"/>
      <c r="AT110" s="134"/>
      <c r="AU110" s="134"/>
      <c r="AV110" s="134"/>
      <c r="AW110" s="90">
        <f>151000+279</f>
        <v>151279</v>
      </c>
      <c r="AX110" s="90"/>
      <c r="AY110" s="90"/>
      <c r="AZ110" s="90"/>
      <c r="BA110" s="90"/>
      <c r="BB110" s="90"/>
      <c r="BC110" s="90"/>
      <c r="BD110" s="90"/>
      <c r="BE110" s="90"/>
      <c r="BF110" s="90"/>
      <c r="BG110" s="90"/>
      <c r="BH110" s="90"/>
      <c r="BI110" s="90"/>
      <c r="BJ110" s="90"/>
      <c r="BK110" s="90"/>
      <c r="BL110" s="90"/>
      <c r="BM110" s="90"/>
      <c r="BN110" s="90"/>
      <c r="BO110" s="90"/>
      <c r="BP110" s="90"/>
      <c r="BQ110" s="90"/>
      <c r="BR110" s="58" t="s">
        <v>33</v>
      </c>
      <c r="BS110" s="58"/>
      <c r="BT110" s="58"/>
      <c r="BU110" s="58"/>
      <c r="BV110" s="58"/>
      <c r="BW110" s="58"/>
      <c r="BX110" s="59"/>
    </row>
    <row r="111" spans="1:76" s="7" customFormat="1" ht="24" customHeight="1">
      <c r="A111" s="68" t="s">
        <v>384</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70"/>
      <c r="AF111" s="71" t="s">
        <v>100</v>
      </c>
      <c r="AG111" s="60"/>
      <c r="AH111" s="60"/>
      <c r="AI111" s="60"/>
      <c r="AJ111" s="60" t="s">
        <v>117</v>
      </c>
      <c r="AK111" s="60"/>
      <c r="AL111" s="60"/>
      <c r="AM111" s="60"/>
      <c r="AN111" s="60"/>
      <c r="AO111" s="60"/>
      <c r="AP111" s="60"/>
      <c r="AQ111" s="60"/>
      <c r="AR111" s="134" t="s">
        <v>462</v>
      </c>
      <c r="AS111" s="134"/>
      <c r="AT111" s="134"/>
      <c r="AU111" s="134"/>
      <c r="AV111" s="134"/>
      <c r="AW111" s="90">
        <v>1225700</v>
      </c>
      <c r="AX111" s="90"/>
      <c r="AY111" s="90"/>
      <c r="AZ111" s="90"/>
      <c r="BA111" s="90"/>
      <c r="BB111" s="90"/>
      <c r="BC111" s="90"/>
      <c r="BD111" s="90"/>
      <c r="BE111" s="90"/>
      <c r="BF111" s="90"/>
      <c r="BG111" s="90"/>
      <c r="BH111" s="90"/>
      <c r="BI111" s="90"/>
      <c r="BJ111" s="90"/>
      <c r="BK111" s="90"/>
      <c r="BL111" s="90"/>
      <c r="BM111" s="90"/>
      <c r="BN111" s="90"/>
      <c r="BO111" s="90"/>
      <c r="BP111" s="90"/>
      <c r="BQ111" s="90"/>
      <c r="BR111" s="58" t="s">
        <v>33</v>
      </c>
      <c r="BS111" s="58"/>
      <c r="BT111" s="58"/>
      <c r="BU111" s="58"/>
      <c r="BV111" s="58"/>
      <c r="BW111" s="58"/>
      <c r="BX111" s="59"/>
    </row>
    <row r="112" spans="1:76" s="7" customFormat="1" ht="23.25" customHeight="1">
      <c r="A112" s="72" t="s">
        <v>137</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71" t="s">
        <v>101</v>
      </c>
      <c r="AG112" s="60"/>
      <c r="AH112" s="60"/>
      <c r="AI112" s="60"/>
      <c r="AJ112" s="60" t="s">
        <v>118</v>
      </c>
      <c r="AK112" s="60"/>
      <c r="AL112" s="60"/>
      <c r="AM112" s="60"/>
      <c r="AN112" s="60"/>
      <c r="AO112" s="60"/>
      <c r="AP112" s="60"/>
      <c r="AQ112" s="60"/>
      <c r="AR112" s="134" t="s">
        <v>463</v>
      </c>
      <c r="AS112" s="134"/>
      <c r="AT112" s="134"/>
      <c r="AU112" s="134"/>
      <c r="AV112" s="134"/>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58" t="s">
        <v>33</v>
      </c>
      <c r="BS112" s="58"/>
      <c r="BT112" s="58"/>
      <c r="BU112" s="58"/>
      <c r="BV112" s="58"/>
      <c r="BW112" s="58"/>
      <c r="BX112" s="59"/>
    </row>
    <row r="113" spans="1:76" s="7" customFormat="1" ht="11.25" customHeight="1">
      <c r="A113" s="111" t="s">
        <v>398</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2"/>
      <c r="AF113" s="104" t="s">
        <v>102</v>
      </c>
      <c r="AG113" s="63"/>
      <c r="AH113" s="63"/>
      <c r="AI113" s="64"/>
      <c r="AJ113" s="62" t="s">
        <v>119</v>
      </c>
      <c r="AK113" s="63"/>
      <c r="AL113" s="63"/>
      <c r="AM113" s="63"/>
      <c r="AN113" s="63"/>
      <c r="AO113" s="63"/>
      <c r="AP113" s="63"/>
      <c r="AQ113" s="64"/>
      <c r="AR113" s="84" t="s">
        <v>630</v>
      </c>
      <c r="AS113" s="85"/>
      <c r="AT113" s="85"/>
      <c r="AU113" s="85"/>
      <c r="AV113" s="86"/>
      <c r="AW113" s="87"/>
      <c r="AX113" s="88"/>
      <c r="AY113" s="88"/>
      <c r="AZ113" s="88"/>
      <c r="BA113" s="88"/>
      <c r="BB113" s="88"/>
      <c r="BC113" s="89"/>
      <c r="BD113" s="87"/>
      <c r="BE113" s="88"/>
      <c r="BF113" s="88"/>
      <c r="BG113" s="88"/>
      <c r="BH113" s="88"/>
      <c r="BI113" s="88"/>
      <c r="BJ113" s="89"/>
      <c r="BK113" s="87"/>
      <c r="BL113" s="88"/>
      <c r="BM113" s="88"/>
      <c r="BN113" s="88"/>
      <c r="BO113" s="88"/>
      <c r="BP113" s="88"/>
      <c r="BQ113" s="89"/>
      <c r="BR113" s="91" t="s">
        <v>33</v>
      </c>
      <c r="BS113" s="92"/>
      <c r="BT113" s="92"/>
      <c r="BU113" s="92"/>
      <c r="BV113" s="92"/>
      <c r="BW113" s="92"/>
      <c r="BX113" s="93"/>
    </row>
    <row r="114" spans="1:76" s="7" customFormat="1" ht="11.25" customHeight="1">
      <c r="A114" s="111" t="s">
        <v>398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2"/>
      <c r="AF114" s="104" t="s">
        <v>102</v>
      </c>
      <c r="AG114" s="63"/>
      <c r="AH114" s="63"/>
      <c r="AI114" s="64"/>
      <c r="AJ114" s="62" t="s">
        <v>119</v>
      </c>
      <c r="AK114" s="63"/>
      <c r="AL114" s="63"/>
      <c r="AM114" s="63"/>
      <c r="AN114" s="63"/>
      <c r="AO114" s="63"/>
      <c r="AP114" s="63"/>
      <c r="AQ114" s="64"/>
      <c r="AR114" s="84" t="s">
        <v>627</v>
      </c>
      <c r="AS114" s="85"/>
      <c r="AT114" s="85"/>
      <c r="AU114" s="85"/>
      <c r="AV114" s="86"/>
      <c r="AW114" s="87">
        <v>29.44</v>
      </c>
      <c r="AX114" s="88"/>
      <c r="AY114" s="88"/>
      <c r="AZ114" s="88"/>
      <c r="BA114" s="88"/>
      <c r="BB114" s="88"/>
      <c r="BC114" s="89"/>
      <c r="BD114" s="87"/>
      <c r="BE114" s="88"/>
      <c r="BF114" s="88"/>
      <c r="BG114" s="88"/>
      <c r="BH114" s="88"/>
      <c r="BI114" s="88"/>
      <c r="BJ114" s="89"/>
      <c r="BK114" s="87"/>
      <c r="BL114" s="88"/>
      <c r="BM114" s="88"/>
      <c r="BN114" s="88"/>
      <c r="BO114" s="88"/>
      <c r="BP114" s="88"/>
      <c r="BQ114" s="89"/>
      <c r="BR114" s="91" t="s">
        <v>33</v>
      </c>
      <c r="BS114" s="92"/>
      <c r="BT114" s="92"/>
      <c r="BU114" s="92"/>
      <c r="BV114" s="92"/>
      <c r="BW114" s="92"/>
      <c r="BX114" s="93"/>
    </row>
    <row r="115" spans="1:76" s="7" customFormat="1" ht="11.25" customHeight="1">
      <c r="A115" s="111" t="s">
        <v>398</v>
      </c>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2"/>
      <c r="AF115" s="104" t="s">
        <v>102</v>
      </c>
      <c r="AG115" s="63"/>
      <c r="AH115" s="63"/>
      <c r="AI115" s="64"/>
      <c r="AJ115" s="62" t="s">
        <v>119</v>
      </c>
      <c r="AK115" s="63"/>
      <c r="AL115" s="63"/>
      <c r="AM115" s="63"/>
      <c r="AN115" s="63"/>
      <c r="AO115" s="63"/>
      <c r="AP115" s="63"/>
      <c r="AQ115" s="64"/>
      <c r="AR115" s="84" t="s">
        <v>480</v>
      </c>
      <c r="AS115" s="85"/>
      <c r="AT115" s="85"/>
      <c r="AU115" s="85"/>
      <c r="AV115" s="86"/>
      <c r="AW115" s="87">
        <v>31.74</v>
      </c>
      <c r="AX115" s="88"/>
      <c r="AY115" s="88"/>
      <c r="AZ115" s="88"/>
      <c r="BA115" s="88"/>
      <c r="BB115" s="88"/>
      <c r="BC115" s="89"/>
      <c r="BD115" s="87"/>
      <c r="BE115" s="88"/>
      <c r="BF115" s="88"/>
      <c r="BG115" s="88"/>
      <c r="BH115" s="88"/>
      <c r="BI115" s="88"/>
      <c r="BJ115" s="89"/>
      <c r="BK115" s="87"/>
      <c r="BL115" s="88"/>
      <c r="BM115" s="88"/>
      <c r="BN115" s="88"/>
      <c r="BO115" s="88"/>
      <c r="BP115" s="88"/>
      <c r="BQ115" s="89"/>
      <c r="BR115" s="91" t="s">
        <v>33</v>
      </c>
      <c r="BS115" s="92"/>
      <c r="BT115" s="92"/>
      <c r="BU115" s="92"/>
      <c r="BV115" s="92"/>
      <c r="BW115" s="92"/>
      <c r="BX115" s="93"/>
    </row>
    <row r="116" spans="1:76" s="7" customFormat="1" ht="11.25" customHeight="1">
      <c r="A116" s="111" t="s">
        <v>398</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2"/>
      <c r="AF116" s="104" t="s">
        <v>102</v>
      </c>
      <c r="AG116" s="63"/>
      <c r="AH116" s="63"/>
      <c r="AI116" s="64"/>
      <c r="AJ116" s="62" t="s">
        <v>119</v>
      </c>
      <c r="AK116" s="63"/>
      <c r="AL116" s="63"/>
      <c r="AM116" s="63"/>
      <c r="AN116" s="63"/>
      <c r="AO116" s="63"/>
      <c r="AP116" s="63"/>
      <c r="AQ116" s="64"/>
      <c r="AR116" s="84" t="s">
        <v>464</v>
      </c>
      <c r="AS116" s="85"/>
      <c r="AT116" s="85"/>
      <c r="AU116" s="85"/>
      <c r="AV116" s="86"/>
      <c r="AW116" s="87"/>
      <c r="AX116" s="88"/>
      <c r="AY116" s="88"/>
      <c r="AZ116" s="88"/>
      <c r="BA116" s="88"/>
      <c r="BB116" s="88"/>
      <c r="BC116" s="89"/>
      <c r="BD116" s="87"/>
      <c r="BE116" s="88"/>
      <c r="BF116" s="88"/>
      <c r="BG116" s="88"/>
      <c r="BH116" s="88"/>
      <c r="BI116" s="88"/>
      <c r="BJ116" s="89"/>
      <c r="BK116" s="87"/>
      <c r="BL116" s="88"/>
      <c r="BM116" s="88"/>
      <c r="BN116" s="88"/>
      <c r="BO116" s="88"/>
      <c r="BP116" s="88"/>
      <c r="BQ116" s="89"/>
      <c r="BR116" s="91" t="s">
        <v>33</v>
      </c>
      <c r="BS116" s="92"/>
      <c r="BT116" s="92"/>
      <c r="BU116" s="92"/>
      <c r="BV116" s="92"/>
      <c r="BW116" s="92"/>
      <c r="BX116" s="93"/>
    </row>
    <row r="117" spans="1:76" s="7" customFormat="1" ht="12">
      <c r="A117" s="75" t="s">
        <v>138</v>
      </c>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7"/>
      <c r="AF117" s="71" t="s">
        <v>127</v>
      </c>
      <c r="AG117" s="60"/>
      <c r="AH117" s="60"/>
      <c r="AI117" s="60"/>
      <c r="AJ117" s="61" t="s">
        <v>33</v>
      </c>
      <c r="AK117" s="61"/>
      <c r="AL117" s="61"/>
      <c r="AM117" s="61"/>
      <c r="AN117" s="61"/>
      <c r="AO117" s="61"/>
      <c r="AP117" s="61"/>
      <c r="AQ117" s="61"/>
      <c r="AR117" s="60"/>
      <c r="AS117" s="60"/>
      <c r="AT117" s="60"/>
      <c r="AU117" s="60"/>
      <c r="AV117" s="6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58" t="s">
        <v>33</v>
      </c>
      <c r="BS117" s="58"/>
      <c r="BT117" s="58"/>
      <c r="BU117" s="58"/>
      <c r="BV117" s="58"/>
      <c r="BW117" s="58"/>
      <c r="BX117" s="59"/>
    </row>
    <row r="118" spans="1:76" s="7" customFormat="1" ht="24.75" customHeight="1">
      <c r="A118" s="185" t="s">
        <v>139</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7"/>
      <c r="AF118" s="71" t="s">
        <v>128</v>
      </c>
      <c r="AG118" s="60"/>
      <c r="AH118" s="60"/>
      <c r="AI118" s="60"/>
      <c r="AJ118" s="60" t="s">
        <v>120</v>
      </c>
      <c r="AK118" s="60"/>
      <c r="AL118" s="60"/>
      <c r="AM118" s="60"/>
      <c r="AN118" s="60"/>
      <c r="AO118" s="60"/>
      <c r="AP118" s="60"/>
      <c r="AQ118" s="60"/>
      <c r="AR118" s="60"/>
      <c r="AS118" s="60"/>
      <c r="AT118" s="60"/>
      <c r="AU118" s="60"/>
      <c r="AV118" s="6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58" t="s">
        <v>33</v>
      </c>
      <c r="BS118" s="58"/>
      <c r="BT118" s="58"/>
      <c r="BU118" s="58"/>
      <c r="BV118" s="58"/>
      <c r="BW118" s="58"/>
      <c r="BX118" s="59"/>
    </row>
    <row r="119" spans="1:76" s="7" customFormat="1" ht="12">
      <c r="A119" s="185" t="s">
        <v>140</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7"/>
      <c r="AF119" s="71" t="s">
        <v>129</v>
      </c>
      <c r="AG119" s="60"/>
      <c r="AH119" s="60"/>
      <c r="AI119" s="60"/>
      <c r="AJ119" s="60" t="s">
        <v>121</v>
      </c>
      <c r="AK119" s="60"/>
      <c r="AL119" s="60"/>
      <c r="AM119" s="60"/>
      <c r="AN119" s="60"/>
      <c r="AO119" s="60"/>
      <c r="AP119" s="60"/>
      <c r="AQ119" s="60"/>
      <c r="AR119" s="60"/>
      <c r="AS119" s="60"/>
      <c r="AT119" s="60"/>
      <c r="AU119" s="60"/>
      <c r="AV119" s="6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58" t="s">
        <v>33</v>
      </c>
      <c r="BS119" s="58"/>
      <c r="BT119" s="58"/>
      <c r="BU119" s="58"/>
      <c r="BV119" s="58"/>
      <c r="BW119" s="58"/>
      <c r="BX119" s="59"/>
    </row>
    <row r="120" spans="1:76" s="7" customFormat="1" ht="24" customHeight="1">
      <c r="A120" s="113" t="s">
        <v>141</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4"/>
      <c r="AF120" s="71" t="s">
        <v>130</v>
      </c>
      <c r="AG120" s="60"/>
      <c r="AH120" s="60"/>
      <c r="AI120" s="60"/>
      <c r="AJ120" s="60" t="s">
        <v>122</v>
      </c>
      <c r="AK120" s="60"/>
      <c r="AL120" s="60"/>
      <c r="AM120" s="60"/>
      <c r="AN120" s="60"/>
      <c r="AO120" s="60"/>
      <c r="AP120" s="60"/>
      <c r="AQ120" s="60"/>
      <c r="AR120" s="60"/>
      <c r="AS120" s="60"/>
      <c r="AT120" s="60"/>
      <c r="AU120" s="60"/>
      <c r="AV120" s="6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58" t="s">
        <v>33</v>
      </c>
      <c r="BS120" s="58"/>
      <c r="BT120" s="58"/>
      <c r="BU120" s="58"/>
      <c r="BV120" s="58"/>
      <c r="BW120" s="58"/>
      <c r="BX120" s="59"/>
    </row>
    <row r="121" spans="1:76" s="7" customFormat="1" ht="12">
      <c r="A121" s="75" t="s">
        <v>142</v>
      </c>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7"/>
      <c r="AF121" s="71" t="s">
        <v>131</v>
      </c>
      <c r="AG121" s="60"/>
      <c r="AH121" s="60"/>
      <c r="AI121" s="60"/>
      <c r="AJ121" s="61" t="s">
        <v>33</v>
      </c>
      <c r="AK121" s="61"/>
      <c r="AL121" s="61"/>
      <c r="AM121" s="61"/>
      <c r="AN121" s="61"/>
      <c r="AO121" s="61"/>
      <c r="AP121" s="61"/>
      <c r="AQ121" s="61"/>
      <c r="AR121" s="60"/>
      <c r="AS121" s="60"/>
      <c r="AT121" s="60"/>
      <c r="AU121" s="60"/>
      <c r="AV121" s="60"/>
      <c r="AW121" s="90">
        <f>AW122</f>
        <v>0</v>
      </c>
      <c r="AX121" s="90"/>
      <c r="AY121" s="90"/>
      <c r="AZ121" s="90"/>
      <c r="BA121" s="90"/>
      <c r="BB121" s="90"/>
      <c r="BC121" s="90"/>
      <c r="BD121" s="90">
        <f>BD122</f>
        <v>0</v>
      </c>
      <c r="BE121" s="90"/>
      <c r="BF121" s="90"/>
      <c r="BG121" s="90"/>
      <c r="BH121" s="90"/>
      <c r="BI121" s="90"/>
      <c r="BJ121" s="90"/>
      <c r="BK121" s="90">
        <f>BK122</f>
        <v>0</v>
      </c>
      <c r="BL121" s="90"/>
      <c r="BM121" s="90"/>
      <c r="BN121" s="90"/>
      <c r="BO121" s="90"/>
      <c r="BP121" s="90"/>
      <c r="BQ121" s="90"/>
      <c r="BR121" s="58" t="s">
        <v>33</v>
      </c>
      <c r="BS121" s="58"/>
      <c r="BT121" s="58"/>
      <c r="BU121" s="58"/>
      <c r="BV121" s="58"/>
      <c r="BW121" s="58"/>
      <c r="BX121" s="59"/>
    </row>
    <row r="122" spans="1:76" s="7" customFormat="1" ht="36" customHeight="1">
      <c r="A122" s="72" t="s">
        <v>143</v>
      </c>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70"/>
      <c r="AF122" s="71" t="s">
        <v>132</v>
      </c>
      <c r="AG122" s="60"/>
      <c r="AH122" s="60"/>
      <c r="AI122" s="60"/>
      <c r="AJ122" s="60" t="s">
        <v>123</v>
      </c>
      <c r="AK122" s="60"/>
      <c r="AL122" s="60"/>
      <c r="AM122" s="60"/>
      <c r="AN122" s="60"/>
      <c r="AO122" s="60"/>
      <c r="AP122" s="60"/>
      <c r="AQ122" s="60"/>
      <c r="AR122" s="60"/>
      <c r="AS122" s="60"/>
      <c r="AT122" s="60"/>
      <c r="AU122" s="60"/>
      <c r="AV122" s="6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58" t="s">
        <v>33</v>
      </c>
      <c r="BS122" s="58"/>
      <c r="BT122" s="58"/>
      <c r="BU122" s="58"/>
      <c r="BV122" s="58"/>
      <c r="BW122" s="58"/>
      <c r="BX122" s="59"/>
    </row>
    <row r="123" spans="1:76" s="7" customFormat="1" ht="13.5" customHeight="1">
      <c r="A123" s="115" t="s">
        <v>382</v>
      </c>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7"/>
      <c r="AF123" s="219" t="s">
        <v>133</v>
      </c>
      <c r="AG123" s="61"/>
      <c r="AH123" s="61"/>
      <c r="AI123" s="61"/>
      <c r="AJ123" s="61" t="s">
        <v>33</v>
      </c>
      <c r="AK123" s="61"/>
      <c r="AL123" s="61"/>
      <c r="AM123" s="61"/>
      <c r="AN123" s="61"/>
      <c r="AO123" s="61"/>
      <c r="AP123" s="61"/>
      <c r="AQ123" s="61"/>
      <c r="AR123" s="60"/>
      <c r="AS123" s="60"/>
      <c r="AT123" s="60"/>
      <c r="AU123" s="60"/>
      <c r="AV123" s="60"/>
      <c r="AW123" s="170">
        <f>AW124+AW125+AW126+AW127+AW128+AW129+AW131+AW135+AW136+AW140+AW148+AW179+AW162+AW190+AW189+AW156</f>
        <v>8797269.7999999989</v>
      </c>
      <c r="AX123" s="170"/>
      <c r="AY123" s="170"/>
      <c r="AZ123" s="170"/>
      <c r="BA123" s="170"/>
      <c r="BB123" s="170"/>
      <c r="BC123" s="170"/>
      <c r="BD123" s="170">
        <f t="shared" ref="BD123" si="18">BD124+BD125+BD126+BD127+BD128+BD129+BD131+BD135+BD136+BD140+BD148+BD179+BD162+BD190</f>
        <v>6910057</v>
      </c>
      <c r="BE123" s="170"/>
      <c r="BF123" s="170"/>
      <c r="BG123" s="170"/>
      <c r="BH123" s="170"/>
      <c r="BI123" s="170"/>
      <c r="BJ123" s="170"/>
      <c r="BK123" s="170">
        <f t="shared" ref="BK123" si="19">BK124+BK125+BK126+BK127+BK128+BK129+BK131+BK135+BK136+BK140+BK148+BK179+BK162+BK190</f>
        <v>6905260</v>
      </c>
      <c r="BL123" s="170"/>
      <c r="BM123" s="170"/>
      <c r="BN123" s="170"/>
      <c r="BO123" s="170"/>
      <c r="BP123" s="170"/>
      <c r="BQ123" s="170"/>
      <c r="BR123" s="58"/>
      <c r="BS123" s="58"/>
      <c r="BT123" s="58"/>
      <c r="BU123" s="58"/>
      <c r="BV123" s="58"/>
      <c r="BW123" s="58"/>
      <c r="BX123" s="59"/>
    </row>
    <row r="124" spans="1:76" s="7" customFormat="1" ht="24" customHeight="1">
      <c r="A124" s="73" t="s">
        <v>144</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2"/>
      <c r="AF124" s="71" t="s">
        <v>134</v>
      </c>
      <c r="AG124" s="60"/>
      <c r="AH124" s="60"/>
      <c r="AI124" s="60"/>
      <c r="AJ124" s="60" t="s">
        <v>124</v>
      </c>
      <c r="AK124" s="60"/>
      <c r="AL124" s="60"/>
      <c r="AM124" s="60"/>
      <c r="AN124" s="60"/>
      <c r="AO124" s="60"/>
      <c r="AP124" s="60"/>
      <c r="AQ124" s="60"/>
      <c r="AR124" s="60"/>
      <c r="AS124" s="60"/>
      <c r="AT124" s="60"/>
      <c r="AU124" s="60"/>
      <c r="AV124" s="6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58"/>
      <c r="BS124" s="58"/>
      <c r="BT124" s="58"/>
      <c r="BU124" s="58"/>
      <c r="BV124" s="58"/>
      <c r="BW124" s="58"/>
      <c r="BX124" s="59"/>
    </row>
    <row r="125" spans="1:76" s="7" customFormat="1" ht="24" customHeight="1">
      <c r="A125" s="72" t="s">
        <v>145</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71" t="s">
        <v>135</v>
      </c>
      <c r="AG125" s="60"/>
      <c r="AH125" s="60"/>
      <c r="AI125" s="60"/>
      <c r="AJ125" s="60" t="s">
        <v>125</v>
      </c>
      <c r="AK125" s="60"/>
      <c r="AL125" s="60"/>
      <c r="AM125" s="60"/>
      <c r="AN125" s="60"/>
      <c r="AO125" s="60"/>
      <c r="AP125" s="60"/>
      <c r="AQ125" s="60"/>
      <c r="AR125" s="60"/>
      <c r="AS125" s="60"/>
      <c r="AT125" s="60"/>
      <c r="AU125" s="60"/>
      <c r="AV125" s="6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58"/>
      <c r="BS125" s="58"/>
      <c r="BT125" s="58"/>
      <c r="BU125" s="58"/>
      <c r="BV125" s="58"/>
      <c r="BW125" s="58"/>
      <c r="BX125" s="59"/>
    </row>
    <row r="126" spans="1:76" s="7" customFormat="1" ht="24.75" customHeight="1">
      <c r="A126" s="72" t="s">
        <v>146</v>
      </c>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70"/>
      <c r="AF126" s="71" t="s">
        <v>136</v>
      </c>
      <c r="AG126" s="60"/>
      <c r="AH126" s="60"/>
      <c r="AI126" s="60"/>
      <c r="AJ126" s="60" t="s">
        <v>126</v>
      </c>
      <c r="AK126" s="60"/>
      <c r="AL126" s="60"/>
      <c r="AM126" s="60"/>
      <c r="AN126" s="60"/>
      <c r="AO126" s="60"/>
      <c r="AP126" s="60"/>
      <c r="AQ126" s="60"/>
      <c r="AR126" s="60"/>
      <c r="AS126" s="60"/>
      <c r="AT126" s="60"/>
      <c r="AU126" s="60"/>
      <c r="AV126" s="6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58"/>
      <c r="BS126" s="58"/>
      <c r="BT126" s="58"/>
      <c r="BU126" s="58"/>
      <c r="BV126" s="58"/>
      <c r="BW126" s="58"/>
      <c r="BX126" s="59"/>
    </row>
    <row r="127" spans="1:76" s="7" customFormat="1" ht="12" customHeight="1">
      <c r="A127" s="101" t="s">
        <v>416</v>
      </c>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3"/>
      <c r="AF127" s="104" t="s">
        <v>147</v>
      </c>
      <c r="AG127" s="63"/>
      <c r="AH127" s="63"/>
      <c r="AI127" s="64"/>
      <c r="AJ127" s="65" t="s">
        <v>148</v>
      </c>
      <c r="AK127" s="66"/>
      <c r="AL127" s="66"/>
      <c r="AM127" s="66"/>
      <c r="AN127" s="66"/>
      <c r="AO127" s="66"/>
      <c r="AP127" s="66"/>
      <c r="AQ127" s="67"/>
      <c r="AR127" s="62"/>
      <c r="AS127" s="63"/>
      <c r="AT127" s="63"/>
      <c r="AU127" s="63"/>
      <c r="AV127" s="64"/>
      <c r="AW127" s="149">
        <f>AW130+AW132+AW133+AW134+AW141+AW147+AW146++AW171+AW183</f>
        <v>2603229.5999999996</v>
      </c>
      <c r="AX127" s="150"/>
      <c r="AY127" s="150"/>
      <c r="AZ127" s="150"/>
      <c r="BA127" s="150"/>
      <c r="BB127" s="150"/>
      <c r="BC127" s="151"/>
      <c r="BD127" s="149">
        <f t="shared" ref="BD127" si="20">BD130+BD131+BD132+BD133+BD134+BD135+BD136+BD140+BD141+BD146+BD147+BD148+BD171+BD172+BD183</f>
        <v>2370600</v>
      </c>
      <c r="BE127" s="150"/>
      <c r="BF127" s="150"/>
      <c r="BG127" s="150"/>
      <c r="BH127" s="150"/>
      <c r="BI127" s="150"/>
      <c r="BJ127" s="151"/>
      <c r="BK127" s="149">
        <f t="shared" ref="BK127" si="21">BK130+BK131+BK132+BK133+BK134+BK135+BK136+BK140+BK141+BK146+BK147+BK148+BK171+BK172+BK183</f>
        <v>2370600</v>
      </c>
      <c r="BL127" s="150"/>
      <c r="BM127" s="150"/>
      <c r="BN127" s="150"/>
      <c r="BO127" s="150"/>
      <c r="BP127" s="150"/>
      <c r="BQ127" s="151"/>
      <c r="BR127" s="91"/>
      <c r="BS127" s="92"/>
      <c r="BT127" s="92"/>
      <c r="BU127" s="92"/>
      <c r="BV127" s="92"/>
      <c r="BW127" s="92"/>
      <c r="BX127" s="93"/>
    </row>
    <row r="128" spans="1:76" s="7" customFormat="1" ht="12" customHeight="1">
      <c r="A128" s="101" t="s">
        <v>417</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3"/>
      <c r="AF128" s="104" t="s">
        <v>147</v>
      </c>
      <c r="AG128" s="63"/>
      <c r="AH128" s="63"/>
      <c r="AI128" s="64"/>
      <c r="AJ128" s="65" t="s">
        <v>148</v>
      </c>
      <c r="AK128" s="66"/>
      <c r="AL128" s="66"/>
      <c r="AM128" s="66"/>
      <c r="AN128" s="66"/>
      <c r="AO128" s="66"/>
      <c r="AP128" s="66"/>
      <c r="AQ128" s="67"/>
      <c r="AR128" s="62"/>
      <c r="AS128" s="63"/>
      <c r="AT128" s="63"/>
      <c r="AU128" s="63"/>
      <c r="AV128" s="64"/>
      <c r="AW128" s="149">
        <f>AW137+AW138+AW139+AW144+AW145+AW151+AW152+AW153+AW154+AW180+AW181+AW184</f>
        <v>626638</v>
      </c>
      <c r="AX128" s="150"/>
      <c r="AY128" s="150"/>
      <c r="AZ128" s="150"/>
      <c r="BA128" s="150"/>
      <c r="BB128" s="150"/>
      <c r="BC128" s="151"/>
      <c r="BD128" s="149">
        <f t="shared" ref="BD128" si="22">BD137+BD138+BD139+BD144+BD145+BD151+BD152+BD153+BD154+BD180+BD181+BD184</f>
        <v>92263</v>
      </c>
      <c r="BE128" s="150"/>
      <c r="BF128" s="150"/>
      <c r="BG128" s="150"/>
      <c r="BH128" s="150"/>
      <c r="BI128" s="150"/>
      <c r="BJ128" s="151"/>
      <c r="BK128" s="149">
        <f t="shared" ref="BK128" si="23">BK137+BK138+BK139+BK144+BK145+BK151+BK152+BK153+BK154+BK180+BK181+BK184</f>
        <v>92263</v>
      </c>
      <c r="BL128" s="150"/>
      <c r="BM128" s="150"/>
      <c r="BN128" s="150"/>
      <c r="BO128" s="150"/>
      <c r="BP128" s="150"/>
      <c r="BQ128" s="151"/>
      <c r="BR128" s="91"/>
      <c r="BS128" s="92"/>
      <c r="BT128" s="92"/>
      <c r="BU128" s="92"/>
      <c r="BV128" s="92"/>
      <c r="BW128" s="92"/>
      <c r="BX128" s="93"/>
    </row>
    <row r="129" spans="1:76" s="7" customFormat="1" ht="12" customHeight="1">
      <c r="A129" s="101" t="s">
        <v>418</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3"/>
      <c r="AF129" s="104" t="s">
        <v>147</v>
      </c>
      <c r="AG129" s="63"/>
      <c r="AH129" s="63"/>
      <c r="AI129" s="64"/>
      <c r="AJ129" s="65" t="s">
        <v>148</v>
      </c>
      <c r="AK129" s="66"/>
      <c r="AL129" s="66"/>
      <c r="AM129" s="66"/>
      <c r="AN129" s="66"/>
      <c r="AO129" s="66"/>
      <c r="AP129" s="66"/>
      <c r="AQ129" s="67"/>
      <c r="AR129" s="62"/>
      <c r="AS129" s="63"/>
      <c r="AT129" s="63"/>
      <c r="AU129" s="63"/>
      <c r="AV129" s="64"/>
      <c r="AW129" s="149">
        <f>AW142+AW149+AW150+AW155+AW157+AW158+AW159+AW160+AW163+AW164+AW165+AW166+AW167+AW168+AW169+AW172+AW173+AW174+AW175+AW176+AW177+AW178+AW182</f>
        <v>5104397.63</v>
      </c>
      <c r="AX129" s="150"/>
      <c r="AY129" s="150"/>
      <c r="AZ129" s="150"/>
      <c r="BA129" s="150"/>
      <c r="BB129" s="150"/>
      <c r="BC129" s="151"/>
      <c r="BD129" s="149">
        <f t="shared" ref="BD129" si="24">BD142+BD149+BD155+BD156+BD157+BD158+BD159+BD160+BD163+BD164+BD166+BD167+BD168+BD169+BD172+BD174+BD175+BD176+BD177+BD178+BD182+BD165+BD190+BD173+BD150</f>
        <v>4447194</v>
      </c>
      <c r="BE129" s="150"/>
      <c r="BF129" s="150"/>
      <c r="BG129" s="150"/>
      <c r="BH129" s="150"/>
      <c r="BI129" s="150"/>
      <c r="BJ129" s="151"/>
      <c r="BK129" s="149">
        <f t="shared" ref="BK129" si="25">BK142+BK149+BK155+BK156+BK157+BK158+BK159+BK160+BK163+BK164+BK166+BK167+BK168+BK169+BK172+BK174+BK175+BK176+BK177+BK178+BK182+BK165+BK190+BK173+BK150</f>
        <v>4442397</v>
      </c>
      <c r="BL129" s="150"/>
      <c r="BM129" s="150"/>
      <c r="BN129" s="150"/>
      <c r="BO129" s="150"/>
      <c r="BP129" s="150"/>
      <c r="BQ129" s="151"/>
      <c r="BR129" s="91"/>
      <c r="BS129" s="92"/>
      <c r="BT129" s="92"/>
      <c r="BU129" s="92"/>
      <c r="BV129" s="92"/>
      <c r="BW129" s="92"/>
      <c r="BX129" s="93"/>
    </row>
    <row r="130" spans="1:76" s="7" customFormat="1" ht="12">
      <c r="A130" s="131" t="s">
        <v>419</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3"/>
      <c r="AF130" s="124"/>
      <c r="AG130" s="125"/>
      <c r="AH130" s="125"/>
      <c r="AI130" s="126"/>
      <c r="AJ130" s="65" t="s">
        <v>148</v>
      </c>
      <c r="AK130" s="66"/>
      <c r="AL130" s="66"/>
      <c r="AM130" s="66"/>
      <c r="AN130" s="66"/>
      <c r="AO130" s="66"/>
      <c r="AP130" s="66"/>
      <c r="AQ130" s="67"/>
      <c r="AR130" s="134" t="s">
        <v>435</v>
      </c>
      <c r="AS130" s="134"/>
      <c r="AT130" s="134"/>
      <c r="AU130" s="134"/>
      <c r="AV130" s="134"/>
      <c r="AW130" s="98">
        <f>12300+1300</f>
        <v>13600</v>
      </c>
      <c r="AX130" s="99"/>
      <c r="AY130" s="99"/>
      <c r="AZ130" s="99"/>
      <c r="BA130" s="99"/>
      <c r="BB130" s="99"/>
      <c r="BC130" s="100"/>
      <c r="BD130" s="98">
        <v>12300</v>
      </c>
      <c r="BE130" s="99"/>
      <c r="BF130" s="99"/>
      <c r="BG130" s="99"/>
      <c r="BH130" s="99"/>
      <c r="BI130" s="99"/>
      <c r="BJ130" s="100"/>
      <c r="BK130" s="98">
        <v>12300</v>
      </c>
      <c r="BL130" s="99"/>
      <c r="BM130" s="99"/>
      <c r="BN130" s="99"/>
      <c r="BO130" s="99"/>
      <c r="BP130" s="99"/>
      <c r="BQ130" s="100"/>
      <c r="BR130" s="81"/>
      <c r="BS130" s="82"/>
      <c r="BT130" s="82"/>
      <c r="BU130" s="82"/>
      <c r="BV130" s="82"/>
      <c r="BW130" s="82"/>
      <c r="BX130" s="83"/>
    </row>
    <row r="131" spans="1:76" s="7" customFormat="1" ht="12">
      <c r="A131" s="131" t="s">
        <v>596</v>
      </c>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3"/>
      <c r="AF131" s="124"/>
      <c r="AG131" s="125"/>
      <c r="AH131" s="125"/>
      <c r="AI131" s="126"/>
      <c r="AJ131" s="65" t="s">
        <v>148</v>
      </c>
      <c r="AK131" s="66"/>
      <c r="AL131" s="66"/>
      <c r="AM131" s="66"/>
      <c r="AN131" s="66"/>
      <c r="AO131" s="66"/>
      <c r="AP131" s="66"/>
      <c r="AQ131" s="67"/>
      <c r="AR131" s="97" t="s">
        <v>595</v>
      </c>
      <c r="AS131" s="97"/>
      <c r="AT131" s="97"/>
      <c r="AU131" s="97"/>
      <c r="AV131" s="97"/>
      <c r="AW131" s="174">
        <f>930.32+2265.4+795.65-3456</f>
        <v>535.37000000000035</v>
      </c>
      <c r="AX131" s="175"/>
      <c r="AY131" s="175"/>
      <c r="AZ131" s="175"/>
      <c r="BA131" s="175"/>
      <c r="BB131" s="175"/>
      <c r="BC131" s="176"/>
      <c r="BD131" s="98"/>
      <c r="BE131" s="99"/>
      <c r="BF131" s="99"/>
      <c r="BG131" s="99"/>
      <c r="BH131" s="99"/>
      <c r="BI131" s="99"/>
      <c r="BJ131" s="100"/>
      <c r="BK131" s="98"/>
      <c r="BL131" s="99"/>
      <c r="BM131" s="99"/>
      <c r="BN131" s="99"/>
      <c r="BO131" s="99"/>
      <c r="BP131" s="99"/>
      <c r="BQ131" s="100"/>
      <c r="BR131" s="81"/>
      <c r="BS131" s="82"/>
      <c r="BT131" s="82"/>
      <c r="BU131" s="82"/>
      <c r="BV131" s="82"/>
      <c r="BW131" s="82"/>
      <c r="BX131" s="83"/>
    </row>
    <row r="132" spans="1:76" s="7" customFormat="1" ht="12">
      <c r="A132" s="131" t="s">
        <v>399</v>
      </c>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3"/>
      <c r="AF132" s="124"/>
      <c r="AG132" s="125"/>
      <c r="AH132" s="125"/>
      <c r="AI132" s="126"/>
      <c r="AJ132" s="65" t="s">
        <v>148</v>
      </c>
      <c r="AK132" s="66"/>
      <c r="AL132" s="66"/>
      <c r="AM132" s="66"/>
      <c r="AN132" s="66"/>
      <c r="AO132" s="66"/>
      <c r="AP132" s="66"/>
      <c r="AQ132" s="67"/>
      <c r="AR132" s="134" t="s">
        <v>436</v>
      </c>
      <c r="AS132" s="134"/>
      <c r="AT132" s="134"/>
      <c r="AU132" s="134"/>
      <c r="AV132" s="134"/>
      <c r="AW132" s="98"/>
      <c r="AX132" s="99"/>
      <c r="AY132" s="99"/>
      <c r="AZ132" s="99"/>
      <c r="BA132" s="99"/>
      <c r="BB132" s="99"/>
      <c r="BC132" s="100"/>
      <c r="BD132" s="98"/>
      <c r="BE132" s="99"/>
      <c r="BF132" s="99"/>
      <c r="BG132" s="99"/>
      <c r="BH132" s="99"/>
      <c r="BI132" s="99"/>
      <c r="BJ132" s="100"/>
      <c r="BK132" s="98"/>
      <c r="BL132" s="99"/>
      <c r="BM132" s="99"/>
      <c r="BN132" s="99"/>
      <c r="BO132" s="99"/>
      <c r="BP132" s="99"/>
      <c r="BQ132" s="100"/>
      <c r="BR132" s="81"/>
      <c r="BS132" s="82"/>
      <c r="BT132" s="82"/>
      <c r="BU132" s="82"/>
      <c r="BV132" s="82"/>
      <c r="BW132" s="82"/>
      <c r="BX132" s="83"/>
    </row>
    <row r="133" spans="1:76" s="7" customFormat="1" ht="12">
      <c r="A133" s="131" t="s">
        <v>400</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3"/>
      <c r="AF133" s="124"/>
      <c r="AG133" s="125"/>
      <c r="AH133" s="125"/>
      <c r="AI133" s="126"/>
      <c r="AJ133" s="65" t="s">
        <v>148</v>
      </c>
      <c r="AK133" s="66"/>
      <c r="AL133" s="66"/>
      <c r="AM133" s="66"/>
      <c r="AN133" s="66"/>
      <c r="AO133" s="66"/>
      <c r="AP133" s="66"/>
      <c r="AQ133" s="67"/>
      <c r="AR133" s="134" t="s">
        <v>588</v>
      </c>
      <c r="AS133" s="134"/>
      <c r="AT133" s="134"/>
      <c r="AU133" s="134"/>
      <c r="AV133" s="134"/>
      <c r="AW133" s="98">
        <v>1977600</v>
      </c>
      <c r="AX133" s="99"/>
      <c r="AY133" s="99"/>
      <c r="AZ133" s="99"/>
      <c r="BA133" s="99"/>
      <c r="BB133" s="99"/>
      <c r="BC133" s="100"/>
      <c r="BD133" s="98">
        <v>1977600</v>
      </c>
      <c r="BE133" s="99"/>
      <c r="BF133" s="99"/>
      <c r="BG133" s="99"/>
      <c r="BH133" s="99"/>
      <c r="BI133" s="99"/>
      <c r="BJ133" s="100"/>
      <c r="BK133" s="98">
        <v>1977600</v>
      </c>
      <c r="BL133" s="99"/>
      <c r="BM133" s="99"/>
      <c r="BN133" s="99"/>
      <c r="BO133" s="99"/>
      <c r="BP133" s="99"/>
      <c r="BQ133" s="100"/>
      <c r="BR133" s="81"/>
      <c r="BS133" s="82"/>
      <c r="BT133" s="82"/>
      <c r="BU133" s="82"/>
      <c r="BV133" s="82"/>
      <c r="BW133" s="82"/>
      <c r="BX133" s="83"/>
    </row>
    <row r="134" spans="1:76" s="7" customFormat="1" ht="12">
      <c r="A134" s="131" t="s">
        <v>400</v>
      </c>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3"/>
      <c r="AF134" s="124"/>
      <c r="AG134" s="125"/>
      <c r="AH134" s="125"/>
      <c r="AI134" s="126"/>
      <c r="AJ134" s="65" t="s">
        <v>148</v>
      </c>
      <c r="AK134" s="66"/>
      <c r="AL134" s="66"/>
      <c r="AM134" s="66"/>
      <c r="AN134" s="66"/>
      <c r="AO134" s="66"/>
      <c r="AP134" s="66"/>
      <c r="AQ134" s="67"/>
      <c r="AR134" s="134" t="s">
        <v>437</v>
      </c>
      <c r="AS134" s="134"/>
      <c r="AT134" s="134"/>
      <c r="AU134" s="134"/>
      <c r="AV134" s="134"/>
      <c r="AW134" s="98">
        <f>314900+4000</f>
        <v>318900</v>
      </c>
      <c r="AX134" s="99"/>
      <c r="AY134" s="99"/>
      <c r="AZ134" s="99"/>
      <c r="BA134" s="99"/>
      <c r="BB134" s="99"/>
      <c r="BC134" s="100"/>
      <c r="BD134" s="98">
        <v>314900</v>
      </c>
      <c r="BE134" s="99"/>
      <c r="BF134" s="99"/>
      <c r="BG134" s="99"/>
      <c r="BH134" s="99"/>
      <c r="BI134" s="99"/>
      <c r="BJ134" s="100"/>
      <c r="BK134" s="98">
        <v>314900</v>
      </c>
      <c r="BL134" s="99"/>
      <c r="BM134" s="99"/>
      <c r="BN134" s="99"/>
      <c r="BO134" s="99"/>
      <c r="BP134" s="99"/>
      <c r="BQ134" s="100"/>
      <c r="BR134" s="81"/>
      <c r="BS134" s="82"/>
      <c r="BT134" s="82"/>
      <c r="BU134" s="82"/>
      <c r="BV134" s="82"/>
      <c r="BW134" s="82"/>
      <c r="BX134" s="83"/>
    </row>
    <row r="135" spans="1:76" s="7" customFormat="1" ht="12">
      <c r="A135" s="131" t="s">
        <v>476</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3"/>
      <c r="AF135" s="124"/>
      <c r="AG135" s="125"/>
      <c r="AH135" s="125"/>
      <c r="AI135" s="126"/>
      <c r="AJ135" s="65" t="s">
        <v>148</v>
      </c>
      <c r="AK135" s="66"/>
      <c r="AL135" s="66"/>
      <c r="AM135" s="66"/>
      <c r="AN135" s="66"/>
      <c r="AO135" s="66"/>
      <c r="AP135" s="66"/>
      <c r="AQ135" s="67"/>
      <c r="AR135" s="134" t="s">
        <v>477</v>
      </c>
      <c r="AS135" s="134"/>
      <c r="AT135" s="134"/>
      <c r="AU135" s="134"/>
      <c r="AV135" s="134"/>
      <c r="AW135" s="171">
        <v>11198.58</v>
      </c>
      <c r="AX135" s="172"/>
      <c r="AY135" s="172"/>
      <c r="AZ135" s="172"/>
      <c r="BA135" s="172"/>
      <c r="BB135" s="172"/>
      <c r="BC135" s="173"/>
      <c r="BD135" s="98"/>
      <c r="BE135" s="99"/>
      <c r="BF135" s="99"/>
      <c r="BG135" s="99"/>
      <c r="BH135" s="99"/>
      <c r="BI135" s="99"/>
      <c r="BJ135" s="100"/>
      <c r="BK135" s="98"/>
      <c r="BL135" s="99"/>
      <c r="BM135" s="99"/>
      <c r="BN135" s="99"/>
      <c r="BO135" s="99"/>
      <c r="BP135" s="99"/>
      <c r="BQ135" s="100"/>
      <c r="BR135" s="81"/>
      <c r="BS135" s="82"/>
      <c r="BT135" s="82"/>
      <c r="BU135" s="82"/>
      <c r="BV135" s="82"/>
      <c r="BW135" s="82"/>
      <c r="BX135" s="83"/>
    </row>
    <row r="136" spans="1:76" s="7" customFormat="1" ht="12">
      <c r="A136" s="131" t="s">
        <v>476</v>
      </c>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3"/>
      <c r="AF136" s="124"/>
      <c r="AG136" s="125"/>
      <c r="AH136" s="125"/>
      <c r="AI136" s="126"/>
      <c r="AJ136" s="65" t="s">
        <v>148</v>
      </c>
      <c r="AK136" s="66"/>
      <c r="AL136" s="66"/>
      <c r="AM136" s="66"/>
      <c r="AN136" s="66"/>
      <c r="AO136" s="66"/>
      <c r="AP136" s="66"/>
      <c r="AQ136" s="67"/>
      <c r="AR136" s="134" t="s">
        <v>594</v>
      </c>
      <c r="AS136" s="134"/>
      <c r="AT136" s="134"/>
      <c r="AU136" s="134"/>
      <c r="AV136" s="134"/>
      <c r="AW136" s="171">
        <v>60000</v>
      </c>
      <c r="AX136" s="172"/>
      <c r="AY136" s="172"/>
      <c r="AZ136" s="172"/>
      <c r="BA136" s="172"/>
      <c r="BB136" s="172"/>
      <c r="BC136" s="173"/>
      <c r="BD136" s="98"/>
      <c r="BE136" s="99"/>
      <c r="BF136" s="99"/>
      <c r="BG136" s="99"/>
      <c r="BH136" s="99"/>
      <c r="BI136" s="99"/>
      <c r="BJ136" s="100"/>
      <c r="BK136" s="98"/>
      <c r="BL136" s="99"/>
      <c r="BM136" s="99"/>
      <c r="BN136" s="99"/>
      <c r="BO136" s="99"/>
      <c r="BP136" s="99"/>
      <c r="BQ136" s="100"/>
      <c r="BR136" s="81"/>
      <c r="BS136" s="82"/>
      <c r="BT136" s="82"/>
      <c r="BU136" s="82"/>
      <c r="BV136" s="82"/>
      <c r="BW136" s="82"/>
      <c r="BX136" s="83"/>
    </row>
    <row r="137" spans="1:76" s="7" customFormat="1" ht="12">
      <c r="A137" s="108" t="s">
        <v>401</v>
      </c>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30"/>
      <c r="AF137" s="124"/>
      <c r="AG137" s="125"/>
      <c r="AH137" s="125"/>
      <c r="AI137" s="126"/>
      <c r="AJ137" s="65" t="s">
        <v>148</v>
      </c>
      <c r="AK137" s="66"/>
      <c r="AL137" s="66"/>
      <c r="AM137" s="66"/>
      <c r="AN137" s="66"/>
      <c r="AO137" s="66"/>
      <c r="AP137" s="66"/>
      <c r="AQ137" s="67"/>
      <c r="AR137" s="97" t="s">
        <v>652</v>
      </c>
      <c r="AS137" s="97"/>
      <c r="AT137" s="97"/>
      <c r="AU137" s="97"/>
      <c r="AV137" s="97"/>
      <c r="AW137" s="98">
        <v>3700</v>
      </c>
      <c r="AX137" s="99"/>
      <c r="AY137" s="99"/>
      <c r="AZ137" s="99"/>
      <c r="BA137" s="99"/>
      <c r="BB137" s="99"/>
      <c r="BC137" s="100"/>
      <c r="BD137" s="98">
        <v>3700</v>
      </c>
      <c r="BE137" s="99"/>
      <c r="BF137" s="99"/>
      <c r="BG137" s="99"/>
      <c r="BH137" s="99"/>
      <c r="BI137" s="99"/>
      <c r="BJ137" s="100"/>
      <c r="BK137" s="98">
        <v>3700</v>
      </c>
      <c r="BL137" s="99"/>
      <c r="BM137" s="99"/>
      <c r="BN137" s="99"/>
      <c r="BO137" s="99"/>
      <c r="BP137" s="99"/>
      <c r="BQ137" s="100"/>
      <c r="BR137" s="81"/>
      <c r="BS137" s="82"/>
      <c r="BT137" s="82"/>
      <c r="BU137" s="82"/>
      <c r="BV137" s="82"/>
      <c r="BW137" s="82"/>
      <c r="BX137" s="83"/>
    </row>
    <row r="138" spans="1:76" s="7" customFormat="1" ht="12">
      <c r="A138" s="108" t="s">
        <v>401</v>
      </c>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30"/>
      <c r="AF138" s="124"/>
      <c r="AG138" s="125"/>
      <c r="AH138" s="125"/>
      <c r="AI138" s="126"/>
      <c r="AJ138" s="65" t="s">
        <v>148</v>
      </c>
      <c r="AK138" s="66"/>
      <c r="AL138" s="66"/>
      <c r="AM138" s="66"/>
      <c r="AN138" s="66"/>
      <c r="AO138" s="66"/>
      <c r="AP138" s="66"/>
      <c r="AQ138" s="67"/>
      <c r="AR138" s="97" t="s">
        <v>438</v>
      </c>
      <c r="AS138" s="97"/>
      <c r="AT138" s="97"/>
      <c r="AU138" s="97"/>
      <c r="AV138" s="97"/>
      <c r="AW138" s="98">
        <v>20000</v>
      </c>
      <c r="AX138" s="99"/>
      <c r="AY138" s="99"/>
      <c r="AZ138" s="99"/>
      <c r="BA138" s="99"/>
      <c r="BB138" s="99"/>
      <c r="BC138" s="100"/>
      <c r="BD138" s="98"/>
      <c r="BE138" s="99"/>
      <c r="BF138" s="99"/>
      <c r="BG138" s="99"/>
      <c r="BH138" s="99"/>
      <c r="BI138" s="99"/>
      <c r="BJ138" s="100"/>
      <c r="BK138" s="98"/>
      <c r="BL138" s="99"/>
      <c r="BM138" s="99"/>
      <c r="BN138" s="99"/>
      <c r="BO138" s="99"/>
      <c r="BP138" s="99"/>
      <c r="BQ138" s="100"/>
      <c r="BR138" s="81"/>
      <c r="BS138" s="82"/>
      <c r="BT138" s="82"/>
      <c r="BU138" s="82"/>
      <c r="BV138" s="82"/>
      <c r="BW138" s="82"/>
      <c r="BX138" s="83"/>
    </row>
    <row r="139" spans="1:76" s="7" customFormat="1" ht="12">
      <c r="A139" s="108" t="s">
        <v>401</v>
      </c>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30"/>
      <c r="AF139" s="124"/>
      <c r="AG139" s="125"/>
      <c r="AH139" s="125"/>
      <c r="AI139" s="126"/>
      <c r="AJ139" s="65" t="s">
        <v>148</v>
      </c>
      <c r="AK139" s="66"/>
      <c r="AL139" s="66"/>
      <c r="AM139" s="66"/>
      <c r="AN139" s="66"/>
      <c r="AO139" s="66"/>
      <c r="AP139" s="66"/>
      <c r="AQ139" s="67"/>
      <c r="AR139" s="97" t="s">
        <v>638</v>
      </c>
      <c r="AS139" s="97"/>
      <c r="AT139" s="97"/>
      <c r="AU139" s="97"/>
      <c r="AV139" s="97"/>
      <c r="AW139" s="87">
        <f>72163-20000</f>
        <v>52163</v>
      </c>
      <c r="AX139" s="88"/>
      <c r="AY139" s="88"/>
      <c r="AZ139" s="88"/>
      <c r="BA139" s="88"/>
      <c r="BB139" s="88"/>
      <c r="BC139" s="89"/>
      <c r="BD139" s="87">
        <v>72163</v>
      </c>
      <c r="BE139" s="88"/>
      <c r="BF139" s="88"/>
      <c r="BG139" s="88"/>
      <c r="BH139" s="88"/>
      <c r="BI139" s="88"/>
      <c r="BJ139" s="89"/>
      <c r="BK139" s="87">
        <v>72163</v>
      </c>
      <c r="BL139" s="88"/>
      <c r="BM139" s="88"/>
      <c r="BN139" s="88"/>
      <c r="BO139" s="88"/>
      <c r="BP139" s="88"/>
      <c r="BQ139" s="89"/>
      <c r="BR139" s="81"/>
      <c r="BS139" s="82"/>
      <c r="BT139" s="82"/>
      <c r="BU139" s="82"/>
      <c r="BV139" s="82"/>
      <c r="BW139" s="82"/>
      <c r="BX139" s="83"/>
    </row>
    <row r="140" spans="1:76" s="7" customFormat="1" ht="12.75" customHeight="1">
      <c r="A140" s="127" t="s">
        <v>478</v>
      </c>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9"/>
      <c r="AF140" s="124"/>
      <c r="AG140" s="125"/>
      <c r="AH140" s="125"/>
      <c r="AI140" s="126"/>
      <c r="AJ140" s="65" t="s">
        <v>148</v>
      </c>
      <c r="AK140" s="66"/>
      <c r="AL140" s="66"/>
      <c r="AM140" s="66"/>
      <c r="AN140" s="66"/>
      <c r="AO140" s="66"/>
      <c r="AP140" s="66"/>
      <c r="AQ140" s="67"/>
      <c r="AR140" s="134" t="s">
        <v>479</v>
      </c>
      <c r="AS140" s="134"/>
      <c r="AT140" s="134"/>
      <c r="AU140" s="134"/>
      <c r="AV140" s="134"/>
      <c r="AW140" s="171">
        <f>64812.13-60000-795.65+3456</f>
        <v>7472.4799999999977</v>
      </c>
      <c r="AX140" s="172"/>
      <c r="AY140" s="172"/>
      <c r="AZ140" s="172"/>
      <c r="BA140" s="172"/>
      <c r="BB140" s="172"/>
      <c r="BC140" s="173"/>
      <c r="BD140" s="98"/>
      <c r="BE140" s="99"/>
      <c r="BF140" s="99"/>
      <c r="BG140" s="99"/>
      <c r="BH140" s="99"/>
      <c r="BI140" s="99"/>
      <c r="BJ140" s="100"/>
      <c r="BK140" s="98"/>
      <c r="BL140" s="99"/>
      <c r="BM140" s="99"/>
      <c r="BN140" s="99"/>
      <c r="BO140" s="99"/>
      <c r="BP140" s="99"/>
      <c r="BQ140" s="100"/>
      <c r="BR140" s="81"/>
      <c r="BS140" s="82"/>
      <c r="BT140" s="82"/>
      <c r="BU140" s="82"/>
      <c r="BV140" s="82"/>
      <c r="BW140" s="82"/>
      <c r="BX140" s="83"/>
    </row>
    <row r="141" spans="1:76" s="7" customFormat="1" ht="12.75" customHeight="1">
      <c r="A141" s="127" t="s">
        <v>516</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9"/>
      <c r="AF141" s="124"/>
      <c r="AG141" s="125"/>
      <c r="AH141" s="125"/>
      <c r="AI141" s="126"/>
      <c r="AJ141" s="65" t="s">
        <v>148</v>
      </c>
      <c r="AK141" s="66"/>
      <c r="AL141" s="66"/>
      <c r="AM141" s="66"/>
      <c r="AN141" s="66"/>
      <c r="AO141" s="66"/>
      <c r="AP141" s="66"/>
      <c r="AQ141" s="67"/>
      <c r="AR141" s="134" t="s">
        <v>515</v>
      </c>
      <c r="AS141" s="134"/>
      <c r="AT141" s="134"/>
      <c r="AU141" s="134"/>
      <c r="AV141" s="134"/>
      <c r="AW141" s="98">
        <f>42100-1300-4000-3700+53529.6+1000+3567.72</f>
        <v>91197.32</v>
      </c>
      <c r="AX141" s="99"/>
      <c r="AY141" s="99"/>
      <c r="AZ141" s="99"/>
      <c r="BA141" s="99"/>
      <c r="BB141" s="99"/>
      <c r="BC141" s="100"/>
      <c r="BD141" s="98">
        <v>42100</v>
      </c>
      <c r="BE141" s="99"/>
      <c r="BF141" s="99"/>
      <c r="BG141" s="99"/>
      <c r="BH141" s="99"/>
      <c r="BI141" s="99"/>
      <c r="BJ141" s="100"/>
      <c r="BK141" s="98">
        <v>42100</v>
      </c>
      <c r="BL141" s="99"/>
      <c r="BM141" s="99"/>
      <c r="BN141" s="99"/>
      <c r="BO141" s="99"/>
      <c r="BP141" s="99"/>
      <c r="BQ141" s="100"/>
      <c r="BR141" s="81"/>
      <c r="BS141" s="82"/>
      <c r="BT141" s="82"/>
      <c r="BU141" s="82"/>
      <c r="BV141" s="82"/>
      <c r="BW141" s="82"/>
      <c r="BX141" s="83"/>
    </row>
    <row r="142" spans="1:76" s="7" customFormat="1" ht="12.75" customHeight="1">
      <c r="A142" s="127" t="s">
        <v>536</v>
      </c>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9"/>
      <c r="AF142" s="124"/>
      <c r="AG142" s="125"/>
      <c r="AH142" s="125"/>
      <c r="AI142" s="126"/>
      <c r="AJ142" s="152" t="s">
        <v>148</v>
      </c>
      <c r="AK142" s="153"/>
      <c r="AL142" s="153"/>
      <c r="AM142" s="153"/>
      <c r="AN142" s="153"/>
      <c r="AO142" s="153"/>
      <c r="AP142" s="153"/>
      <c r="AQ142" s="154"/>
      <c r="AR142" s="134" t="s">
        <v>537</v>
      </c>
      <c r="AS142" s="134"/>
      <c r="AT142" s="134"/>
      <c r="AU142" s="134"/>
      <c r="AV142" s="134"/>
      <c r="AW142" s="98"/>
      <c r="AX142" s="99"/>
      <c r="AY142" s="99"/>
      <c r="AZ142" s="99"/>
      <c r="BA142" s="99"/>
      <c r="BB142" s="99"/>
      <c r="BC142" s="100"/>
      <c r="BD142" s="98"/>
      <c r="BE142" s="99"/>
      <c r="BF142" s="99"/>
      <c r="BG142" s="99"/>
      <c r="BH142" s="99"/>
      <c r="BI142" s="99"/>
      <c r="BJ142" s="100"/>
      <c r="BK142" s="98"/>
      <c r="BL142" s="99"/>
      <c r="BM142" s="99"/>
      <c r="BN142" s="99"/>
      <c r="BO142" s="99"/>
      <c r="BP142" s="99"/>
      <c r="BQ142" s="100"/>
      <c r="BR142" s="81"/>
      <c r="BS142" s="82"/>
      <c r="BT142" s="82"/>
      <c r="BU142" s="82"/>
      <c r="BV142" s="82"/>
      <c r="BW142" s="82"/>
      <c r="BX142" s="83"/>
    </row>
    <row r="143" spans="1:76" s="7" customFormat="1" ht="12.75" customHeight="1">
      <c r="A143" s="94" t="s">
        <v>517</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6"/>
      <c r="AF143" s="124"/>
      <c r="AG143" s="125"/>
      <c r="AH143" s="125"/>
      <c r="AI143" s="126"/>
      <c r="AJ143" s="65" t="s">
        <v>148</v>
      </c>
      <c r="AK143" s="66"/>
      <c r="AL143" s="66"/>
      <c r="AM143" s="66"/>
      <c r="AN143" s="66"/>
      <c r="AO143" s="66"/>
      <c r="AP143" s="66"/>
      <c r="AQ143" s="67"/>
      <c r="AR143" s="97" t="s">
        <v>515</v>
      </c>
      <c r="AS143" s="97"/>
      <c r="AT143" s="97"/>
      <c r="AU143" s="97"/>
      <c r="AV143" s="97"/>
      <c r="AW143" s="143">
        <f>16000</f>
        <v>16000</v>
      </c>
      <c r="AX143" s="144"/>
      <c r="AY143" s="144"/>
      <c r="AZ143" s="144"/>
      <c r="BA143" s="144"/>
      <c r="BB143" s="144"/>
      <c r="BC143" s="145"/>
      <c r="BD143" s="143">
        <v>16000</v>
      </c>
      <c r="BE143" s="144"/>
      <c r="BF143" s="144"/>
      <c r="BG143" s="144"/>
      <c r="BH143" s="144"/>
      <c r="BI143" s="144"/>
      <c r="BJ143" s="145"/>
      <c r="BK143" s="143">
        <v>16000</v>
      </c>
      <c r="BL143" s="144"/>
      <c r="BM143" s="144"/>
      <c r="BN143" s="144"/>
      <c r="BO143" s="144"/>
      <c r="BP143" s="144"/>
      <c r="BQ143" s="145"/>
      <c r="BR143" s="81"/>
      <c r="BS143" s="82"/>
      <c r="BT143" s="82"/>
      <c r="BU143" s="82"/>
      <c r="BV143" s="82"/>
      <c r="BW143" s="82"/>
      <c r="BX143" s="83"/>
    </row>
    <row r="144" spans="1:76" s="7" customFormat="1" ht="12.75" customHeight="1">
      <c r="A144" s="121" t="s">
        <v>402</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3"/>
      <c r="AF144" s="124"/>
      <c r="AG144" s="125"/>
      <c r="AH144" s="125"/>
      <c r="AI144" s="126"/>
      <c r="AJ144" s="65" t="s">
        <v>148</v>
      </c>
      <c r="AK144" s="66"/>
      <c r="AL144" s="66"/>
      <c r="AM144" s="66"/>
      <c r="AN144" s="66"/>
      <c r="AO144" s="66"/>
      <c r="AP144" s="66"/>
      <c r="AQ144" s="67"/>
      <c r="AR144" s="97" t="s">
        <v>439</v>
      </c>
      <c r="AS144" s="97"/>
      <c r="AT144" s="97"/>
      <c r="AU144" s="97"/>
      <c r="AV144" s="97"/>
      <c r="AW144" s="98"/>
      <c r="AX144" s="99"/>
      <c r="AY144" s="99"/>
      <c r="AZ144" s="99"/>
      <c r="BA144" s="99"/>
      <c r="BB144" s="99"/>
      <c r="BC144" s="100"/>
      <c r="BD144" s="98"/>
      <c r="BE144" s="99"/>
      <c r="BF144" s="99"/>
      <c r="BG144" s="99"/>
      <c r="BH144" s="99"/>
      <c r="BI144" s="99"/>
      <c r="BJ144" s="100"/>
      <c r="BK144" s="98"/>
      <c r="BL144" s="99"/>
      <c r="BM144" s="99"/>
      <c r="BN144" s="99"/>
      <c r="BO144" s="99"/>
      <c r="BP144" s="99"/>
      <c r="BQ144" s="100"/>
      <c r="BR144" s="81"/>
      <c r="BS144" s="82"/>
      <c r="BT144" s="82"/>
      <c r="BU144" s="82"/>
      <c r="BV144" s="82"/>
      <c r="BW144" s="82"/>
      <c r="BX144" s="83"/>
    </row>
    <row r="145" spans="1:76" s="7" customFormat="1" ht="12.75" customHeight="1">
      <c r="A145" s="121" t="s">
        <v>402</v>
      </c>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3"/>
      <c r="AF145" s="124"/>
      <c r="AG145" s="125"/>
      <c r="AH145" s="125"/>
      <c r="AI145" s="126"/>
      <c r="AJ145" s="65" t="s">
        <v>148</v>
      </c>
      <c r="AK145" s="66"/>
      <c r="AL145" s="66"/>
      <c r="AM145" s="66"/>
      <c r="AN145" s="66"/>
      <c r="AO145" s="66"/>
      <c r="AP145" s="66"/>
      <c r="AQ145" s="67"/>
      <c r="AR145" s="97" t="s">
        <v>571</v>
      </c>
      <c r="AS145" s="97"/>
      <c r="AT145" s="97"/>
      <c r="AU145" s="97"/>
      <c r="AV145" s="97"/>
      <c r="AW145" s="98"/>
      <c r="AX145" s="99"/>
      <c r="AY145" s="99"/>
      <c r="AZ145" s="99"/>
      <c r="BA145" s="99"/>
      <c r="BB145" s="99"/>
      <c r="BC145" s="100"/>
      <c r="BD145" s="98"/>
      <c r="BE145" s="99"/>
      <c r="BF145" s="99"/>
      <c r="BG145" s="99"/>
      <c r="BH145" s="99"/>
      <c r="BI145" s="99"/>
      <c r="BJ145" s="100"/>
      <c r="BK145" s="98"/>
      <c r="BL145" s="99"/>
      <c r="BM145" s="99"/>
      <c r="BN145" s="99"/>
      <c r="BO145" s="99"/>
      <c r="BP145" s="99"/>
      <c r="BQ145" s="100"/>
      <c r="BR145" s="81"/>
      <c r="BS145" s="82"/>
      <c r="BT145" s="82"/>
      <c r="BU145" s="82"/>
      <c r="BV145" s="82"/>
      <c r="BW145" s="82"/>
      <c r="BX145" s="83"/>
    </row>
    <row r="146" spans="1:76" s="7" customFormat="1" ht="12.75" customHeight="1">
      <c r="A146" s="127" t="s">
        <v>403</v>
      </c>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9"/>
      <c r="AF146" s="124"/>
      <c r="AG146" s="125"/>
      <c r="AH146" s="125"/>
      <c r="AI146" s="126"/>
      <c r="AJ146" s="65" t="s">
        <v>148</v>
      </c>
      <c r="AK146" s="66"/>
      <c r="AL146" s="66"/>
      <c r="AM146" s="66"/>
      <c r="AN146" s="66"/>
      <c r="AO146" s="66"/>
      <c r="AP146" s="66"/>
      <c r="AQ146" s="67"/>
      <c r="AR146" s="134" t="s">
        <v>440</v>
      </c>
      <c r="AS146" s="134"/>
      <c r="AT146" s="134"/>
      <c r="AU146" s="134"/>
      <c r="AV146" s="134"/>
      <c r="AW146" s="98">
        <f>23700+151100+3700-1000-3567.72</f>
        <v>173932.28</v>
      </c>
      <c r="AX146" s="99"/>
      <c r="AY146" s="99"/>
      <c r="AZ146" s="99"/>
      <c r="BA146" s="99"/>
      <c r="BB146" s="99"/>
      <c r="BC146" s="100"/>
      <c r="BD146" s="98">
        <v>23700</v>
      </c>
      <c r="BE146" s="99"/>
      <c r="BF146" s="99"/>
      <c r="BG146" s="99"/>
      <c r="BH146" s="99"/>
      <c r="BI146" s="99"/>
      <c r="BJ146" s="100"/>
      <c r="BK146" s="98">
        <v>23700</v>
      </c>
      <c r="BL146" s="99"/>
      <c r="BM146" s="99"/>
      <c r="BN146" s="99"/>
      <c r="BO146" s="99"/>
      <c r="BP146" s="99"/>
      <c r="BQ146" s="100"/>
      <c r="BR146" s="81"/>
      <c r="BS146" s="82"/>
      <c r="BT146" s="82"/>
      <c r="BU146" s="82"/>
      <c r="BV146" s="82"/>
      <c r="BW146" s="82"/>
      <c r="BX146" s="83"/>
    </row>
    <row r="147" spans="1:76" s="7" customFormat="1" ht="12.75" customHeight="1">
      <c r="A147" s="127" t="s">
        <v>403</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9"/>
      <c r="AF147" s="124"/>
      <c r="AG147" s="125"/>
      <c r="AH147" s="125"/>
      <c r="AI147" s="126"/>
      <c r="AJ147" s="65" t="s">
        <v>148</v>
      </c>
      <c r="AK147" s="66"/>
      <c r="AL147" s="66"/>
      <c r="AM147" s="66"/>
      <c r="AN147" s="66"/>
      <c r="AO147" s="66"/>
      <c r="AP147" s="66"/>
      <c r="AQ147" s="67"/>
      <c r="AR147" s="134" t="s">
        <v>607</v>
      </c>
      <c r="AS147" s="134"/>
      <c r="AT147" s="134"/>
      <c r="AU147" s="134"/>
      <c r="AV147" s="134"/>
      <c r="AW147" s="98">
        <v>1200</v>
      </c>
      <c r="AX147" s="99"/>
      <c r="AY147" s="99"/>
      <c r="AZ147" s="99"/>
      <c r="BA147" s="99"/>
      <c r="BB147" s="99"/>
      <c r="BC147" s="100"/>
      <c r="BD147" s="98"/>
      <c r="BE147" s="99"/>
      <c r="BF147" s="99"/>
      <c r="BG147" s="99"/>
      <c r="BH147" s="99"/>
      <c r="BI147" s="99"/>
      <c r="BJ147" s="100"/>
      <c r="BK147" s="98"/>
      <c r="BL147" s="99"/>
      <c r="BM147" s="99"/>
      <c r="BN147" s="99"/>
      <c r="BO147" s="99"/>
      <c r="BP147" s="99"/>
      <c r="BQ147" s="100"/>
      <c r="BR147" s="81"/>
      <c r="BS147" s="82"/>
      <c r="BT147" s="82"/>
      <c r="BU147" s="82"/>
      <c r="BV147" s="82"/>
      <c r="BW147" s="82"/>
      <c r="BX147" s="83"/>
    </row>
    <row r="148" spans="1:76" s="7" customFormat="1" ht="12.75" customHeight="1">
      <c r="A148" s="127" t="s">
        <v>605</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9"/>
      <c r="AF148" s="124"/>
      <c r="AG148" s="125"/>
      <c r="AH148" s="125"/>
      <c r="AI148" s="126"/>
      <c r="AJ148" s="65" t="s">
        <v>148</v>
      </c>
      <c r="AK148" s="66"/>
      <c r="AL148" s="66"/>
      <c r="AM148" s="66"/>
      <c r="AN148" s="66"/>
      <c r="AO148" s="66"/>
      <c r="AP148" s="66"/>
      <c r="AQ148" s="67"/>
      <c r="AR148" s="134" t="s">
        <v>606</v>
      </c>
      <c r="AS148" s="134"/>
      <c r="AT148" s="134"/>
      <c r="AU148" s="134"/>
      <c r="AV148" s="134"/>
      <c r="AW148" s="174">
        <f>3265.4-2265.4</f>
        <v>1000</v>
      </c>
      <c r="AX148" s="175"/>
      <c r="AY148" s="175"/>
      <c r="AZ148" s="175"/>
      <c r="BA148" s="175"/>
      <c r="BB148" s="175"/>
      <c r="BC148" s="176"/>
      <c r="BD148" s="98"/>
      <c r="BE148" s="99"/>
      <c r="BF148" s="99"/>
      <c r="BG148" s="99"/>
      <c r="BH148" s="99"/>
      <c r="BI148" s="99"/>
      <c r="BJ148" s="100"/>
      <c r="BK148" s="98"/>
      <c r="BL148" s="99"/>
      <c r="BM148" s="99"/>
      <c r="BN148" s="99"/>
      <c r="BO148" s="99"/>
      <c r="BP148" s="99"/>
      <c r="BQ148" s="100"/>
      <c r="BR148" s="81"/>
      <c r="BS148" s="82"/>
      <c r="BT148" s="82"/>
      <c r="BU148" s="82"/>
      <c r="BV148" s="82"/>
      <c r="BW148" s="82"/>
      <c r="BX148" s="83"/>
    </row>
    <row r="149" spans="1:76" s="7" customFormat="1" ht="12.75" customHeight="1">
      <c r="A149" s="127" t="s">
        <v>538</v>
      </c>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9"/>
      <c r="AF149" s="124"/>
      <c r="AG149" s="125"/>
      <c r="AH149" s="125"/>
      <c r="AI149" s="126"/>
      <c r="AJ149" s="152" t="s">
        <v>148</v>
      </c>
      <c r="AK149" s="153"/>
      <c r="AL149" s="153"/>
      <c r="AM149" s="153"/>
      <c r="AN149" s="153"/>
      <c r="AO149" s="153"/>
      <c r="AP149" s="153"/>
      <c r="AQ149" s="154"/>
      <c r="AR149" s="134" t="s">
        <v>539</v>
      </c>
      <c r="AS149" s="134"/>
      <c r="AT149" s="134"/>
      <c r="AU149" s="134"/>
      <c r="AV149" s="134"/>
      <c r="AW149" s="98"/>
      <c r="AX149" s="99"/>
      <c r="AY149" s="99"/>
      <c r="AZ149" s="99"/>
      <c r="BA149" s="99"/>
      <c r="BB149" s="99"/>
      <c r="BC149" s="100"/>
      <c r="BD149" s="98"/>
      <c r="BE149" s="99"/>
      <c r="BF149" s="99"/>
      <c r="BG149" s="99"/>
      <c r="BH149" s="99"/>
      <c r="BI149" s="99"/>
      <c r="BJ149" s="100"/>
      <c r="BK149" s="98"/>
      <c r="BL149" s="99"/>
      <c r="BM149" s="99"/>
      <c r="BN149" s="99"/>
      <c r="BO149" s="99"/>
      <c r="BP149" s="99"/>
      <c r="BQ149" s="100"/>
      <c r="BR149" s="81"/>
      <c r="BS149" s="82"/>
      <c r="BT149" s="82"/>
      <c r="BU149" s="82"/>
      <c r="BV149" s="82"/>
      <c r="BW149" s="82"/>
      <c r="BX149" s="83"/>
    </row>
    <row r="150" spans="1:76" s="7" customFormat="1" ht="12.75" customHeight="1">
      <c r="A150" s="127" t="s">
        <v>538</v>
      </c>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9"/>
      <c r="AF150" s="124"/>
      <c r="AG150" s="125"/>
      <c r="AH150" s="125"/>
      <c r="AI150" s="126"/>
      <c r="AJ150" s="152" t="s">
        <v>148</v>
      </c>
      <c r="AK150" s="153"/>
      <c r="AL150" s="153"/>
      <c r="AM150" s="153"/>
      <c r="AN150" s="153"/>
      <c r="AO150" s="153"/>
      <c r="AP150" s="153"/>
      <c r="AQ150" s="154"/>
      <c r="AR150" s="134" t="s">
        <v>676</v>
      </c>
      <c r="AS150" s="134"/>
      <c r="AT150" s="134"/>
      <c r="AU150" s="134"/>
      <c r="AV150" s="134"/>
      <c r="AW150" s="98">
        <v>1752000</v>
      </c>
      <c r="AX150" s="99"/>
      <c r="AY150" s="99"/>
      <c r="AZ150" s="99"/>
      <c r="BA150" s="99"/>
      <c r="BB150" s="99"/>
      <c r="BC150" s="100"/>
      <c r="BD150" s="98">
        <v>1665064</v>
      </c>
      <c r="BE150" s="99"/>
      <c r="BF150" s="99"/>
      <c r="BG150" s="99"/>
      <c r="BH150" s="99"/>
      <c r="BI150" s="99"/>
      <c r="BJ150" s="100"/>
      <c r="BK150" s="98">
        <v>1660267</v>
      </c>
      <c r="BL150" s="99"/>
      <c r="BM150" s="99"/>
      <c r="BN150" s="99"/>
      <c r="BO150" s="99"/>
      <c r="BP150" s="99"/>
      <c r="BQ150" s="100"/>
      <c r="BR150" s="81"/>
      <c r="BS150" s="82"/>
      <c r="BT150" s="82"/>
      <c r="BU150" s="82"/>
      <c r="BV150" s="82"/>
      <c r="BW150" s="82"/>
      <c r="BX150" s="83"/>
    </row>
    <row r="151" spans="1:76" s="7" customFormat="1" ht="12.75" customHeight="1">
      <c r="A151" s="121" t="s">
        <v>404</v>
      </c>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3"/>
      <c r="AF151" s="124"/>
      <c r="AG151" s="125"/>
      <c r="AH151" s="125"/>
      <c r="AI151" s="126"/>
      <c r="AJ151" s="65" t="s">
        <v>148</v>
      </c>
      <c r="AK151" s="66"/>
      <c r="AL151" s="66"/>
      <c r="AM151" s="66"/>
      <c r="AN151" s="66"/>
      <c r="AO151" s="66"/>
      <c r="AP151" s="66"/>
      <c r="AQ151" s="67"/>
      <c r="AR151" s="97" t="s">
        <v>441</v>
      </c>
      <c r="AS151" s="97"/>
      <c r="AT151" s="97"/>
      <c r="AU151" s="97"/>
      <c r="AV151" s="97"/>
      <c r="AW151" s="98">
        <v>15800</v>
      </c>
      <c r="AX151" s="99"/>
      <c r="AY151" s="99"/>
      <c r="AZ151" s="99"/>
      <c r="BA151" s="99"/>
      <c r="BB151" s="99"/>
      <c r="BC151" s="100"/>
      <c r="BD151" s="98">
        <v>15800</v>
      </c>
      <c r="BE151" s="99"/>
      <c r="BF151" s="99"/>
      <c r="BG151" s="99"/>
      <c r="BH151" s="99"/>
      <c r="BI151" s="99"/>
      <c r="BJ151" s="100"/>
      <c r="BK151" s="98">
        <v>15800</v>
      </c>
      <c r="BL151" s="99"/>
      <c r="BM151" s="99"/>
      <c r="BN151" s="99"/>
      <c r="BO151" s="99"/>
      <c r="BP151" s="99"/>
      <c r="BQ151" s="100"/>
      <c r="BR151" s="81"/>
      <c r="BS151" s="82"/>
      <c r="BT151" s="82"/>
      <c r="BU151" s="82"/>
      <c r="BV151" s="82"/>
      <c r="BW151" s="82"/>
      <c r="BX151" s="83"/>
    </row>
    <row r="152" spans="1:76" s="7" customFormat="1" ht="12.75" customHeight="1">
      <c r="A152" s="121" t="s">
        <v>404</v>
      </c>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3"/>
      <c r="AF152" s="124"/>
      <c r="AG152" s="125"/>
      <c r="AH152" s="125"/>
      <c r="AI152" s="126"/>
      <c r="AJ152" s="65" t="s">
        <v>148</v>
      </c>
      <c r="AK152" s="66"/>
      <c r="AL152" s="66"/>
      <c r="AM152" s="66"/>
      <c r="AN152" s="66"/>
      <c r="AO152" s="66"/>
      <c r="AP152" s="66"/>
      <c r="AQ152" s="67"/>
      <c r="AR152" s="97" t="s">
        <v>580</v>
      </c>
      <c r="AS152" s="97"/>
      <c r="AT152" s="97"/>
      <c r="AU152" s="97"/>
      <c r="AV152" s="97"/>
      <c r="AW152" s="98"/>
      <c r="AX152" s="99"/>
      <c r="AY152" s="99"/>
      <c r="AZ152" s="99"/>
      <c r="BA152" s="99"/>
      <c r="BB152" s="99"/>
      <c r="BC152" s="100"/>
      <c r="BD152" s="98"/>
      <c r="BE152" s="99"/>
      <c r="BF152" s="99"/>
      <c r="BG152" s="99"/>
      <c r="BH152" s="99"/>
      <c r="BI152" s="99"/>
      <c r="BJ152" s="100"/>
      <c r="BK152" s="98"/>
      <c r="BL152" s="99"/>
      <c r="BM152" s="99"/>
      <c r="BN152" s="99"/>
      <c r="BO152" s="99"/>
      <c r="BP152" s="99"/>
      <c r="BQ152" s="100"/>
      <c r="BR152" s="81"/>
      <c r="BS152" s="82"/>
      <c r="BT152" s="82"/>
      <c r="BU152" s="82"/>
      <c r="BV152" s="82"/>
      <c r="BW152" s="82"/>
      <c r="BX152" s="83"/>
    </row>
    <row r="153" spans="1:76" s="7" customFormat="1" ht="12.75" customHeight="1">
      <c r="A153" s="121" t="s">
        <v>404</v>
      </c>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3"/>
      <c r="AF153" s="124"/>
      <c r="AG153" s="125"/>
      <c r="AH153" s="125"/>
      <c r="AI153" s="126"/>
      <c r="AJ153" s="65" t="s">
        <v>148</v>
      </c>
      <c r="AK153" s="66"/>
      <c r="AL153" s="66"/>
      <c r="AM153" s="66"/>
      <c r="AN153" s="66"/>
      <c r="AO153" s="66"/>
      <c r="AP153" s="66"/>
      <c r="AQ153" s="67"/>
      <c r="AR153" s="97" t="s">
        <v>542</v>
      </c>
      <c r="AS153" s="97"/>
      <c r="AT153" s="97"/>
      <c r="AU153" s="97"/>
      <c r="AV153" s="97"/>
      <c r="AW153" s="98">
        <v>102375</v>
      </c>
      <c r="AX153" s="99"/>
      <c r="AY153" s="99"/>
      <c r="AZ153" s="99"/>
      <c r="BA153" s="99"/>
      <c r="BB153" s="99"/>
      <c r="BC153" s="100"/>
      <c r="BD153" s="98"/>
      <c r="BE153" s="99"/>
      <c r="BF153" s="99"/>
      <c r="BG153" s="99"/>
      <c r="BH153" s="99"/>
      <c r="BI153" s="99"/>
      <c r="BJ153" s="100"/>
      <c r="BK153" s="98"/>
      <c r="BL153" s="99"/>
      <c r="BM153" s="99"/>
      <c r="BN153" s="99"/>
      <c r="BO153" s="99"/>
      <c r="BP153" s="99"/>
      <c r="BQ153" s="100"/>
      <c r="BR153" s="81"/>
      <c r="BS153" s="82"/>
      <c r="BT153" s="82"/>
      <c r="BU153" s="82"/>
      <c r="BV153" s="82"/>
      <c r="BW153" s="82"/>
      <c r="BX153" s="83"/>
    </row>
    <row r="154" spans="1:76" s="7" customFormat="1" ht="12.75" customHeight="1">
      <c r="A154" s="121" t="s">
        <v>404</v>
      </c>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3"/>
      <c r="AF154" s="124"/>
      <c r="AG154" s="125"/>
      <c r="AH154" s="125"/>
      <c r="AI154" s="126"/>
      <c r="AJ154" s="65" t="s">
        <v>148</v>
      </c>
      <c r="AK154" s="66"/>
      <c r="AL154" s="66"/>
      <c r="AM154" s="66"/>
      <c r="AN154" s="66"/>
      <c r="AO154" s="66"/>
      <c r="AP154" s="66"/>
      <c r="AQ154" s="67"/>
      <c r="AR154" s="97" t="s">
        <v>555</v>
      </c>
      <c r="AS154" s="97"/>
      <c r="AT154" s="97"/>
      <c r="AU154" s="97"/>
      <c r="AV154" s="97"/>
      <c r="AW154" s="98">
        <v>432000</v>
      </c>
      <c r="AX154" s="99"/>
      <c r="AY154" s="99"/>
      <c r="AZ154" s="99"/>
      <c r="BA154" s="99"/>
      <c r="BB154" s="99"/>
      <c r="BC154" s="100"/>
      <c r="BD154" s="98"/>
      <c r="BE154" s="99"/>
      <c r="BF154" s="99"/>
      <c r="BG154" s="99"/>
      <c r="BH154" s="99"/>
      <c r="BI154" s="99"/>
      <c r="BJ154" s="100"/>
      <c r="BK154" s="98"/>
      <c r="BL154" s="99"/>
      <c r="BM154" s="99"/>
      <c r="BN154" s="99"/>
      <c r="BO154" s="99"/>
      <c r="BP154" s="99"/>
      <c r="BQ154" s="100"/>
      <c r="BR154" s="81"/>
      <c r="BS154" s="82"/>
      <c r="BT154" s="82"/>
      <c r="BU154" s="82"/>
      <c r="BV154" s="82"/>
      <c r="BW154" s="82"/>
      <c r="BX154" s="83"/>
    </row>
    <row r="155" spans="1:76" s="7" customFormat="1" ht="12.75" customHeight="1">
      <c r="A155" s="135" t="s">
        <v>386</v>
      </c>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7"/>
      <c r="AF155" s="124"/>
      <c r="AG155" s="125"/>
      <c r="AH155" s="125"/>
      <c r="AI155" s="126"/>
      <c r="AJ155" s="152" t="s">
        <v>148</v>
      </c>
      <c r="AK155" s="153"/>
      <c r="AL155" s="153"/>
      <c r="AM155" s="153"/>
      <c r="AN155" s="153"/>
      <c r="AO155" s="153"/>
      <c r="AP155" s="153"/>
      <c r="AQ155" s="154"/>
      <c r="AR155" s="97" t="s">
        <v>602</v>
      </c>
      <c r="AS155" s="97"/>
      <c r="AT155" s="97"/>
      <c r="AU155" s="97"/>
      <c r="AV155" s="97"/>
      <c r="AW155" s="90">
        <v>448100</v>
      </c>
      <c r="AX155" s="90"/>
      <c r="AY155" s="90"/>
      <c r="AZ155" s="90"/>
      <c r="BA155" s="90"/>
      <c r="BB155" s="90"/>
      <c r="BC155" s="90"/>
      <c r="BD155" s="90">
        <v>448100</v>
      </c>
      <c r="BE155" s="90"/>
      <c r="BF155" s="90"/>
      <c r="BG155" s="90"/>
      <c r="BH155" s="90"/>
      <c r="BI155" s="90"/>
      <c r="BJ155" s="90"/>
      <c r="BK155" s="90">
        <v>448100</v>
      </c>
      <c r="BL155" s="90"/>
      <c r="BM155" s="90"/>
      <c r="BN155" s="90"/>
      <c r="BO155" s="90"/>
      <c r="BP155" s="90"/>
      <c r="BQ155" s="90"/>
      <c r="BR155" s="81"/>
      <c r="BS155" s="82"/>
      <c r="BT155" s="82"/>
      <c r="BU155" s="82"/>
      <c r="BV155" s="82"/>
      <c r="BW155" s="82"/>
      <c r="BX155" s="83"/>
    </row>
    <row r="156" spans="1:76" s="7" customFormat="1" ht="12.75" customHeight="1">
      <c r="A156" s="94" t="s">
        <v>703</v>
      </c>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6"/>
      <c r="AF156" s="124"/>
      <c r="AG156" s="125"/>
      <c r="AH156" s="125"/>
      <c r="AI156" s="126"/>
      <c r="AJ156" s="152" t="s">
        <v>148</v>
      </c>
      <c r="AK156" s="153"/>
      <c r="AL156" s="153"/>
      <c r="AM156" s="153"/>
      <c r="AN156" s="153"/>
      <c r="AO156" s="153"/>
      <c r="AP156" s="153"/>
      <c r="AQ156" s="154"/>
      <c r="AR156" s="97" t="s">
        <v>573</v>
      </c>
      <c r="AS156" s="97"/>
      <c r="AT156" s="97"/>
      <c r="AU156" s="97"/>
      <c r="AV156" s="97"/>
      <c r="AW156" s="174">
        <v>159731.1</v>
      </c>
      <c r="AX156" s="175"/>
      <c r="AY156" s="175"/>
      <c r="AZ156" s="175"/>
      <c r="BA156" s="175"/>
      <c r="BB156" s="175"/>
      <c r="BC156" s="176"/>
      <c r="BD156" s="98"/>
      <c r="BE156" s="99"/>
      <c r="BF156" s="99"/>
      <c r="BG156" s="99"/>
      <c r="BH156" s="99"/>
      <c r="BI156" s="99"/>
      <c r="BJ156" s="100"/>
      <c r="BK156" s="98"/>
      <c r="BL156" s="99"/>
      <c r="BM156" s="99"/>
      <c r="BN156" s="99"/>
      <c r="BO156" s="99"/>
      <c r="BP156" s="99"/>
      <c r="BQ156" s="100"/>
      <c r="BR156" s="81"/>
      <c r="BS156" s="82"/>
      <c r="BT156" s="82"/>
      <c r="BU156" s="82"/>
      <c r="BV156" s="82"/>
      <c r="BW156" s="82"/>
      <c r="BX156" s="83"/>
    </row>
    <row r="157" spans="1:76" s="7" customFormat="1" ht="12.75" customHeight="1">
      <c r="A157" s="135" t="s">
        <v>386</v>
      </c>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7"/>
      <c r="AF157" s="124"/>
      <c r="AG157" s="125"/>
      <c r="AH157" s="125"/>
      <c r="AI157" s="126"/>
      <c r="AJ157" s="152" t="s">
        <v>148</v>
      </c>
      <c r="AK157" s="153"/>
      <c r="AL157" s="153"/>
      <c r="AM157" s="153"/>
      <c r="AN157" s="153"/>
      <c r="AO157" s="153"/>
      <c r="AP157" s="153"/>
      <c r="AQ157" s="154"/>
      <c r="AR157" s="97" t="s">
        <v>573</v>
      </c>
      <c r="AS157" s="97"/>
      <c r="AT157" s="97"/>
      <c r="AU157" s="97"/>
      <c r="AV157" s="97"/>
      <c r="AW157" s="98">
        <f>445188.87+17549.56</f>
        <v>462738.43</v>
      </c>
      <c r="AX157" s="99"/>
      <c r="AY157" s="99"/>
      <c r="AZ157" s="99"/>
      <c r="BA157" s="99"/>
      <c r="BB157" s="99"/>
      <c r="BC157" s="100"/>
      <c r="BD157" s="98">
        <v>445188.87</v>
      </c>
      <c r="BE157" s="99"/>
      <c r="BF157" s="99"/>
      <c r="BG157" s="99"/>
      <c r="BH157" s="99"/>
      <c r="BI157" s="99"/>
      <c r="BJ157" s="100"/>
      <c r="BK157" s="98">
        <v>445188.87</v>
      </c>
      <c r="BL157" s="99"/>
      <c r="BM157" s="99"/>
      <c r="BN157" s="99"/>
      <c r="BO157" s="99"/>
      <c r="BP157" s="99"/>
      <c r="BQ157" s="100"/>
      <c r="BR157" s="81"/>
      <c r="BS157" s="82"/>
      <c r="BT157" s="82"/>
      <c r="BU157" s="82"/>
      <c r="BV157" s="82"/>
      <c r="BW157" s="82"/>
      <c r="BX157" s="83"/>
    </row>
    <row r="158" spans="1:76" s="7" customFormat="1" ht="12.75" customHeight="1">
      <c r="A158" s="135" t="s">
        <v>386</v>
      </c>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7"/>
      <c r="AF158" s="124"/>
      <c r="AG158" s="125"/>
      <c r="AH158" s="125"/>
      <c r="AI158" s="126"/>
      <c r="AJ158" s="152" t="s">
        <v>148</v>
      </c>
      <c r="AK158" s="153"/>
      <c r="AL158" s="153"/>
      <c r="AM158" s="153"/>
      <c r="AN158" s="153"/>
      <c r="AO158" s="153"/>
      <c r="AP158" s="153"/>
      <c r="AQ158" s="154"/>
      <c r="AR158" s="97" t="s">
        <v>565</v>
      </c>
      <c r="AS158" s="97"/>
      <c r="AT158" s="97"/>
      <c r="AU158" s="97"/>
      <c r="AV158" s="97"/>
      <c r="AW158" s="98">
        <f>2237.13+88.19</f>
        <v>2325.3200000000002</v>
      </c>
      <c r="AX158" s="99"/>
      <c r="AY158" s="99"/>
      <c r="AZ158" s="99"/>
      <c r="BA158" s="99"/>
      <c r="BB158" s="99"/>
      <c r="BC158" s="100"/>
      <c r="BD158" s="98">
        <v>2237.13</v>
      </c>
      <c r="BE158" s="99"/>
      <c r="BF158" s="99"/>
      <c r="BG158" s="99"/>
      <c r="BH158" s="99"/>
      <c r="BI158" s="99"/>
      <c r="BJ158" s="100"/>
      <c r="BK158" s="98">
        <v>2237.13</v>
      </c>
      <c r="BL158" s="99"/>
      <c r="BM158" s="99"/>
      <c r="BN158" s="99"/>
      <c r="BO158" s="99"/>
      <c r="BP158" s="99"/>
      <c r="BQ158" s="100"/>
      <c r="BR158" s="81"/>
      <c r="BS158" s="82"/>
      <c r="BT158" s="82"/>
      <c r="BU158" s="82"/>
      <c r="BV158" s="82"/>
      <c r="BW158" s="82"/>
      <c r="BX158" s="83"/>
    </row>
    <row r="159" spans="1:76" s="7" customFormat="1" ht="12.75" customHeight="1">
      <c r="A159" s="135" t="s">
        <v>386</v>
      </c>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7"/>
      <c r="AF159" s="124"/>
      <c r="AG159" s="125"/>
      <c r="AH159" s="125"/>
      <c r="AI159" s="126"/>
      <c r="AJ159" s="152" t="s">
        <v>148</v>
      </c>
      <c r="AK159" s="153"/>
      <c r="AL159" s="153"/>
      <c r="AM159" s="153"/>
      <c r="AN159" s="153"/>
      <c r="AO159" s="153"/>
      <c r="AP159" s="153"/>
      <c r="AQ159" s="154"/>
      <c r="AR159" s="97" t="s">
        <v>614</v>
      </c>
      <c r="AS159" s="97"/>
      <c r="AT159" s="97"/>
      <c r="AU159" s="97"/>
      <c r="AV159" s="97"/>
      <c r="AW159" s="98"/>
      <c r="AX159" s="99"/>
      <c r="AY159" s="99"/>
      <c r="AZ159" s="99"/>
      <c r="BA159" s="99"/>
      <c r="BB159" s="99"/>
      <c r="BC159" s="100"/>
      <c r="BD159" s="98"/>
      <c r="BE159" s="99"/>
      <c r="BF159" s="99"/>
      <c r="BG159" s="99"/>
      <c r="BH159" s="99"/>
      <c r="BI159" s="99"/>
      <c r="BJ159" s="100"/>
      <c r="BK159" s="98"/>
      <c r="BL159" s="99"/>
      <c r="BM159" s="99"/>
      <c r="BN159" s="99"/>
      <c r="BO159" s="99"/>
      <c r="BP159" s="99"/>
      <c r="BQ159" s="100"/>
      <c r="BR159" s="81"/>
      <c r="BS159" s="82"/>
      <c r="BT159" s="82"/>
      <c r="BU159" s="82"/>
      <c r="BV159" s="82"/>
      <c r="BW159" s="82"/>
      <c r="BX159" s="83"/>
    </row>
    <row r="160" spans="1:76" s="7" customFormat="1" ht="12.75" customHeight="1">
      <c r="A160" s="135" t="s">
        <v>386</v>
      </c>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7"/>
      <c r="AF160" s="124"/>
      <c r="AG160" s="125"/>
      <c r="AH160" s="125"/>
      <c r="AI160" s="126"/>
      <c r="AJ160" s="152" t="s">
        <v>148</v>
      </c>
      <c r="AK160" s="153"/>
      <c r="AL160" s="153"/>
      <c r="AM160" s="153"/>
      <c r="AN160" s="153"/>
      <c r="AO160" s="153"/>
      <c r="AP160" s="153"/>
      <c r="AQ160" s="154"/>
      <c r="AR160" s="97" t="s">
        <v>495</v>
      </c>
      <c r="AS160" s="97"/>
      <c r="AT160" s="97"/>
      <c r="AU160" s="97"/>
      <c r="AV160" s="97"/>
      <c r="AW160" s="90">
        <v>96900</v>
      </c>
      <c r="AX160" s="90"/>
      <c r="AY160" s="90"/>
      <c r="AZ160" s="90"/>
      <c r="BA160" s="90"/>
      <c r="BB160" s="90"/>
      <c r="BC160" s="90"/>
      <c r="BD160" s="90">
        <v>96900</v>
      </c>
      <c r="BE160" s="90"/>
      <c r="BF160" s="90"/>
      <c r="BG160" s="90"/>
      <c r="BH160" s="90"/>
      <c r="BI160" s="90"/>
      <c r="BJ160" s="90"/>
      <c r="BK160" s="90">
        <v>96900</v>
      </c>
      <c r="BL160" s="90"/>
      <c r="BM160" s="90"/>
      <c r="BN160" s="90"/>
      <c r="BO160" s="90"/>
      <c r="BP160" s="90"/>
      <c r="BQ160" s="90"/>
      <c r="BR160" s="81"/>
      <c r="BS160" s="82"/>
      <c r="BT160" s="82"/>
      <c r="BU160" s="82"/>
      <c r="BV160" s="82"/>
      <c r="BW160" s="82"/>
      <c r="BX160" s="83"/>
    </row>
    <row r="161" spans="1:76" s="7" customFormat="1" ht="12.75" customHeight="1">
      <c r="A161" s="94" t="s">
        <v>609</v>
      </c>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6"/>
      <c r="AF161" s="124"/>
      <c r="AG161" s="125"/>
      <c r="AH161" s="125"/>
      <c r="AI161" s="126"/>
      <c r="AJ161" s="152" t="s">
        <v>148</v>
      </c>
      <c r="AK161" s="153"/>
      <c r="AL161" s="153"/>
      <c r="AM161" s="153"/>
      <c r="AN161" s="153"/>
      <c r="AO161" s="153"/>
      <c r="AP161" s="153"/>
      <c r="AQ161" s="154"/>
      <c r="AR161" s="97" t="s">
        <v>496</v>
      </c>
      <c r="AS161" s="97"/>
      <c r="AT161" s="97"/>
      <c r="AU161" s="97"/>
      <c r="AV161" s="97"/>
      <c r="AW161" s="146"/>
      <c r="AX161" s="147"/>
      <c r="AY161" s="147"/>
      <c r="AZ161" s="147"/>
      <c r="BA161" s="147"/>
      <c r="BB161" s="147"/>
      <c r="BC161" s="148"/>
      <c r="BD161" s="146"/>
      <c r="BE161" s="147"/>
      <c r="BF161" s="147"/>
      <c r="BG161" s="147"/>
      <c r="BH161" s="147"/>
      <c r="BI161" s="147"/>
      <c r="BJ161" s="148"/>
      <c r="BK161" s="146"/>
      <c r="BL161" s="147"/>
      <c r="BM161" s="147"/>
      <c r="BN161" s="147"/>
      <c r="BO161" s="147"/>
      <c r="BP161" s="147"/>
      <c r="BQ161" s="148"/>
      <c r="BR161" s="81"/>
      <c r="BS161" s="82"/>
      <c r="BT161" s="82"/>
      <c r="BU161" s="82"/>
      <c r="BV161" s="82"/>
      <c r="BW161" s="82"/>
      <c r="BX161" s="83"/>
    </row>
    <row r="162" spans="1:76" s="7" customFormat="1" ht="12.75" customHeight="1">
      <c r="A162" s="94" t="s">
        <v>609</v>
      </c>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6"/>
      <c r="AF162" s="124"/>
      <c r="AG162" s="125"/>
      <c r="AH162" s="125"/>
      <c r="AI162" s="126"/>
      <c r="AJ162" s="152" t="s">
        <v>148</v>
      </c>
      <c r="AK162" s="153"/>
      <c r="AL162" s="153"/>
      <c r="AM162" s="153"/>
      <c r="AN162" s="153"/>
      <c r="AO162" s="153"/>
      <c r="AP162" s="153"/>
      <c r="AQ162" s="154"/>
      <c r="AR162" s="97" t="s">
        <v>689</v>
      </c>
      <c r="AS162" s="97"/>
      <c r="AT162" s="97"/>
      <c r="AU162" s="97"/>
      <c r="AV162" s="97"/>
      <c r="AW162" s="174">
        <v>72168</v>
      </c>
      <c r="AX162" s="175"/>
      <c r="AY162" s="175"/>
      <c r="AZ162" s="175"/>
      <c r="BA162" s="175"/>
      <c r="BB162" s="175"/>
      <c r="BC162" s="176"/>
      <c r="BD162" s="98"/>
      <c r="BE162" s="99"/>
      <c r="BF162" s="99"/>
      <c r="BG162" s="99"/>
      <c r="BH162" s="99"/>
      <c r="BI162" s="99"/>
      <c r="BJ162" s="100"/>
      <c r="BK162" s="98"/>
      <c r="BL162" s="99"/>
      <c r="BM162" s="99"/>
      <c r="BN162" s="99"/>
      <c r="BO162" s="99"/>
      <c r="BP162" s="99"/>
      <c r="BQ162" s="100"/>
      <c r="BR162" s="81"/>
      <c r="BS162" s="82"/>
      <c r="BT162" s="82"/>
      <c r="BU162" s="82"/>
      <c r="BV162" s="82"/>
      <c r="BW162" s="82"/>
      <c r="BX162" s="83"/>
    </row>
    <row r="163" spans="1:76" s="7" customFormat="1" ht="12.75" customHeight="1">
      <c r="A163" s="135" t="s">
        <v>386</v>
      </c>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7"/>
      <c r="AF163" s="124"/>
      <c r="AG163" s="125"/>
      <c r="AH163" s="125"/>
      <c r="AI163" s="126"/>
      <c r="AJ163" s="152" t="s">
        <v>148</v>
      </c>
      <c r="AK163" s="153"/>
      <c r="AL163" s="153"/>
      <c r="AM163" s="153"/>
      <c r="AN163" s="153"/>
      <c r="AO163" s="153"/>
      <c r="AP163" s="153"/>
      <c r="AQ163" s="154"/>
      <c r="AR163" s="97" t="s">
        <v>626</v>
      </c>
      <c r="AS163" s="97"/>
      <c r="AT163" s="97"/>
      <c r="AU163" s="97"/>
      <c r="AV163" s="97"/>
      <c r="AW163" s="146">
        <v>5837.04</v>
      </c>
      <c r="AX163" s="147"/>
      <c r="AY163" s="147"/>
      <c r="AZ163" s="147"/>
      <c r="BA163" s="147"/>
      <c r="BB163" s="147"/>
      <c r="BC163" s="148"/>
      <c r="BD163" s="146"/>
      <c r="BE163" s="147"/>
      <c r="BF163" s="147"/>
      <c r="BG163" s="147"/>
      <c r="BH163" s="147"/>
      <c r="BI163" s="147"/>
      <c r="BJ163" s="148"/>
      <c r="BK163" s="146"/>
      <c r="BL163" s="147"/>
      <c r="BM163" s="147"/>
      <c r="BN163" s="147"/>
      <c r="BO163" s="147"/>
      <c r="BP163" s="147"/>
      <c r="BQ163" s="148"/>
      <c r="BR163" s="81"/>
      <c r="BS163" s="82"/>
      <c r="BT163" s="82"/>
      <c r="BU163" s="82"/>
      <c r="BV163" s="82"/>
      <c r="BW163" s="82"/>
      <c r="BX163" s="83"/>
    </row>
    <row r="164" spans="1:76" s="7" customFormat="1" ht="12.75" customHeight="1">
      <c r="A164" s="135" t="s">
        <v>386</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7"/>
      <c r="AF164" s="124"/>
      <c r="AG164" s="125"/>
      <c r="AH164" s="125"/>
      <c r="AI164" s="126"/>
      <c r="AJ164" s="152" t="s">
        <v>148</v>
      </c>
      <c r="AK164" s="153"/>
      <c r="AL164" s="153"/>
      <c r="AM164" s="153"/>
      <c r="AN164" s="153"/>
      <c r="AO164" s="153"/>
      <c r="AP164" s="153"/>
      <c r="AQ164" s="154"/>
      <c r="AR164" s="97" t="s">
        <v>677</v>
      </c>
      <c r="AS164" s="97"/>
      <c r="AT164" s="97"/>
      <c r="AU164" s="97"/>
      <c r="AV164" s="97"/>
      <c r="AW164" s="146">
        <v>58.96</v>
      </c>
      <c r="AX164" s="147"/>
      <c r="AY164" s="147"/>
      <c r="AZ164" s="147"/>
      <c r="BA164" s="147"/>
      <c r="BB164" s="147"/>
      <c r="BC164" s="148"/>
      <c r="BD164" s="146"/>
      <c r="BE164" s="147"/>
      <c r="BF164" s="147"/>
      <c r="BG164" s="147"/>
      <c r="BH164" s="147"/>
      <c r="BI164" s="147"/>
      <c r="BJ164" s="148"/>
      <c r="BK164" s="146"/>
      <c r="BL164" s="147"/>
      <c r="BM164" s="147"/>
      <c r="BN164" s="147"/>
      <c r="BO164" s="147"/>
      <c r="BP164" s="147"/>
      <c r="BQ164" s="148"/>
      <c r="BR164" s="81"/>
      <c r="BS164" s="82"/>
      <c r="BT164" s="82"/>
      <c r="BU164" s="82"/>
      <c r="BV164" s="82"/>
      <c r="BW164" s="82"/>
      <c r="BX164" s="83"/>
    </row>
    <row r="165" spans="1:76" s="7" customFormat="1" ht="12.75" customHeight="1">
      <c r="A165" s="135" t="s">
        <v>386</v>
      </c>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7"/>
      <c r="AF165" s="124"/>
      <c r="AG165" s="125"/>
      <c r="AH165" s="125"/>
      <c r="AI165" s="126"/>
      <c r="AJ165" s="152" t="s">
        <v>148</v>
      </c>
      <c r="AK165" s="153"/>
      <c r="AL165" s="153"/>
      <c r="AM165" s="153"/>
      <c r="AN165" s="153"/>
      <c r="AO165" s="153"/>
      <c r="AP165" s="153"/>
      <c r="AQ165" s="154"/>
      <c r="AR165" s="97" t="s">
        <v>678</v>
      </c>
      <c r="AS165" s="97"/>
      <c r="AT165" s="97"/>
      <c r="AU165" s="97"/>
      <c r="AV165" s="97"/>
      <c r="AW165" s="98">
        <f>1789704+70551</f>
        <v>1860255</v>
      </c>
      <c r="AX165" s="99"/>
      <c r="AY165" s="99"/>
      <c r="AZ165" s="99"/>
      <c r="BA165" s="99"/>
      <c r="BB165" s="99"/>
      <c r="BC165" s="100"/>
      <c r="BD165" s="98">
        <v>1789704</v>
      </c>
      <c r="BE165" s="99"/>
      <c r="BF165" s="99"/>
      <c r="BG165" s="99"/>
      <c r="BH165" s="99"/>
      <c r="BI165" s="99"/>
      <c r="BJ165" s="100"/>
      <c r="BK165" s="98">
        <v>1789704</v>
      </c>
      <c r="BL165" s="99"/>
      <c r="BM165" s="99"/>
      <c r="BN165" s="99"/>
      <c r="BO165" s="99"/>
      <c r="BP165" s="99"/>
      <c r="BQ165" s="100"/>
      <c r="BR165" s="81"/>
      <c r="BS165" s="82"/>
      <c r="BT165" s="82"/>
      <c r="BU165" s="82"/>
      <c r="BV165" s="82"/>
      <c r="BW165" s="82"/>
      <c r="BX165" s="83"/>
    </row>
    <row r="166" spans="1:76" s="7" customFormat="1" ht="12.75" customHeight="1">
      <c r="A166" s="135" t="s">
        <v>386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7"/>
      <c r="AF166" s="124"/>
      <c r="AG166" s="125"/>
      <c r="AH166" s="125"/>
      <c r="AI166" s="126"/>
      <c r="AJ166" s="152" t="s">
        <v>148</v>
      </c>
      <c r="AK166" s="153"/>
      <c r="AL166" s="153"/>
      <c r="AM166" s="153"/>
      <c r="AN166" s="153"/>
      <c r="AO166" s="153"/>
      <c r="AP166" s="153"/>
      <c r="AQ166" s="154"/>
      <c r="AR166" s="97" t="s">
        <v>610</v>
      </c>
      <c r="AS166" s="97"/>
      <c r="AT166" s="97"/>
      <c r="AU166" s="97"/>
      <c r="AV166" s="97"/>
      <c r="AW166" s="98"/>
      <c r="AX166" s="99"/>
      <c r="AY166" s="99"/>
      <c r="AZ166" s="99"/>
      <c r="BA166" s="99"/>
      <c r="BB166" s="99"/>
      <c r="BC166" s="100"/>
      <c r="BD166" s="98"/>
      <c r="BE166" s="99"/>
      <c r="BF166" s="99"/>
      <c r="BG166" s="99"/>
      <c r="BH166" s="99"/>
      <c r="BI166" s="99"/>
      <c r="BJ166" s="100"/>
      <c r="BK166" s="98"/>
      <c r="BL166" s="99"/>
      <c r="BM166" s="99"/>
      <c r="BN166" s="99"/>
      <c r="BO166" s="99"/>
      <c r="BP166" s="99"/>
      <c r="BQ166" s="100"/>
      <c r="BR166" s="81"/>
      <c r="BS166" s="82"/>
      <c r="BT166" s="82"/>
      <c r="BU166" s="82"/>
      <c r="BV166" s="82"/>
      <c r="BW166" s="82"/>
      <c r="BX166" s="83"/>
    </row>
    <row r="167" spans="1:76" s="7" customFormat="1" ht="12.75" customHeight="1">
      <c r="A167" s="135" t="s">
        <v>386</v>
      </c>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7"/>
      <c r="AF167" s="124"/>
      <c r="AG167" s="125"/>
      <c r="AH167" s="125"/>
      <c r="AI167" s="126"/>
      <c r="AJ167" s="152" t="s">
        <v>148</v>
      </c>
      <c r="AK167" s="153"/>
      <c r="AL167" s="153"/>
      <c r="AM167" s="153"/>
      <c r="AN167" s="153"/>
      <c r="AO167" s="153"/>
      <c r="AP167" s="153"/>
      <c r="AQ167" s="154"/>
      <c r="AR167" s="97" t="s">
        <v>700</v>
      </c>
      <c r="AS167" s="97"/>
      <c r="AT167" s="97"/>
      <c r="AU167" s="97"/>
      <c r="AV167" s="97"/>
      <c r="AW167" s="98">
        <v>393750</v>
      </c>
      <c r="AX167" s="99"/>
      <c r="AY167" s="99"/>
      <c r="AZ167" s="99"/>
      <c r="BA167" s="99"/>
      <c r="BB167" s="99"/>
      <c r="BC167" s="100"/>
      <c r="BD167" s="98"/>
      <c r="BE167" s="99"/>
      <c r="BF167" s="99"/>
      <c r="BG167" s="99"/>
      <c r="BH167" s="99"/>
      <c r="BI167" s="99"/>
      <c r="BJ167" s="100"/>
      <c r="BK167" s="98"/>
      <c r="BL167" s="99"/>
      <c r="BM167" s="99"/>
      <c r="BN167" s="99"/>
      <c r="BO167" s="99"/>
      <c r="BP167" s="99"/>
      <c r="BQ167" s="100"/>
      <c r="BR167" s="81"/>
      <c r="BS167" s="82"/>
      <c r="BT167" s="82"/>
      <c r="BU167" s="82"/>
      <c r="BV167" s="82"/>
      <c r="BW167" s="82"/>
      <c r="BX167" s="83"/>
    </row>
    <row r="168" spans="1:76" s="7" customFormat="1" ht="12.75" customHeight="1">
      <c r="A168" s="135" t="s">
        <v>386</v>
      </c>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7"/>
      <c r="AF168" s="124"/>
      <c r="AG168" s="125"/>
      <c r="AH168" s="125"/>
      <c r="AI168" s="126"/>
      <c r="AJ168" s="152" t="s">
        <v>148</v>
      </c>
      <c r="AK168" s="153"/>
      <c r="AL168" s="153"/>
      <c r="AM168" s="153"/>
      <c r="AN168" s="153"/>
      <c r="AO168" s="153"/>
      <c r="AP168" s="153"/>
      <c r="AQ168" s="154"/>
      <c r="AR168" s="140" t="s">
        <v>701</v>
      </c>
      <c r="AS168" s="141"/>
      <c r="AT168" s="141"/>
      <c r="AU168" s="141"/>
      <c r="AV168" s="142"/>
      <c r="AW168" s="98">
        <v>7637</v>
      </c>
      <c r="AX168" s="99"/>
      <c r="AY168" s="99"/>
      <c r="AZ168" s="99"/>
      <c r="BA168" s="99"/>
      <c r="BB168" s="99"/>
      <c r="BC168" s="100"/>
      <c r="BD168" s="98"/>
      <c r="BE168" s="99"/>
      <c r="BF168" s="99"/>
      <c r="BG168" s="99"/>
      <c r="BH168" s="99"/>
      <c r="BI168" s="99"/>
      <c r="BJ168" s="100"/>
      <c r="BK168" s="98"/>
      <c r="BL168" s="99"/>
      <c r="BM168" s="99"/>
      <c r="BN168" s="99"/>
      <c r="BO168" s="99"/>
      <c r="BP168" s="99"/>
      <c r="BQ168" s="100"/>
      <c r="BR168" s="81"/>
      <c r="BS168" s="82"/>
      <c r="BT168" s="82"/>
      <c r="BU168" s="82"/>
      <c r="BV168" s="82"/>
      <c r="BW168" s="82"/>
      <c r="BX168" s="83"/>
    </row>
    <row r="169" spans="1:76" s="7" customFormat="1" ht="12.75" customHeight="1">
      <c r="A169" s="135" t="s">
        <v>386</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7"/>
      <c r="AF169" s="124"/>
      <c r="AG169" s="125"/>
      <c r="AH169" s="125"/>
      <c r="AI169" s="126"/>
      <c r="AJ169" s="152" t="s">
        <v>148</v>
      </c>
      <c r="AK169" s="153"/>
      <c r="AL169" s="153"/>
      <c r="AM169" s="153"/>
      <c r="AN169" s="153"/>
      <c r="AO169" s="153"/>
      <c r="AP169" s="153"/>
      <c r="AQ169" s="154"/>
      <c r="AR169" s="140" t="s">
        <v>699</v>
      </c>
      <c r="AS169" s="141"/>
      <c r="AT169" s="141"/>
      <c r="AU169" s="141"/>
      <c r="AV169" s="142"/>
      <c r="AW169" s="98">
        <v>8113</v>
      </c>
      <c r="AX169" s="99"/>
      <c r="AY169" s="99"/>
      <c r="AZ169" s="99"/>
      <c r="BA169" s="99"/>
      <c r="BB169" s="99"/>
      <c r="BC169" s="100"/>
      <c r="BD169" s="98"/>
      <c r="BE169" s="99"/>
      <c r="BF169" s="99"/>
      <c r="BG169" s="99"/>
      <c r="BH169" s="99"/>
      <c r="BI169" s="99"/>
      <c r="BJ169" s="100"/>
      <c r="BK169" s="98"/>
      <c r="BL169" s="99"/>
      <c r="BM169" s="99"/>
      <c r="BN169" s="99"/>
      <c r="BO169" s="99"/>
      <c r="BP169" s="99"/>
      <c r="BQ169" s="100"/>
      <c r="BR169" s="81"/>
      <c r="BS169" s="82"/>
      <c r="BT169" s="82"/>
      <c r="BU169" s="82"/>
      <c r="BV169" s="82"/>
      <c r="BW169" s="82"/>
      <c r="BX169" s="83"/>
    </row>
    <row r="170" spans="1:76" s="7" customFormat="1" ht="12.75" customHeight="1">
      <c r="A170" s="135" t="s">
        <v>501</v>
      </c>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7"/>
      <c r="AF170" s="124"/>
      <c r="AG170" s="125"/>
      <c r="AH170" s="125"/>
      <c r="AI170" s="126"/>
      <c r="AJ170" s="152" t="s">
        <v>148</v>
      </c>
      <c r="AK170" s="153"/>
      <c r="AL170" s="153"/>
      <c r="AM170" s="153"/>
      <c r="AN170" s="153"/>
      <c r="AO170" s="153"/>
      <c r="AP170" s="153"/>
      <c r="AQ170" s="154"/>
      <c r="AR170" s="97" t="s">
        <v>502</v>
      </c>
      <c r="AS170" s="97"/>
      <c r="AT170" s="97"/>
      <c r="AU170" s="97"/>
      <c r="AV170" s="97"/>
      <c r="AW170" s="143"/>
      <c r="AX170" s="144"/>
      <c r="AY170" s="144"/>
      <c r="AZ170" s="144"/>
      <c r="BA170" s="144"/>
      <c r="BB170" s="144"/>
      <c r="BC170" s="145"/>
      <c r="BD170" s="98"/>
      <c r="BE170" s="99"/>
      <c r="BF170" s="99"/>
      <c r="BG170" s="99"/>
      <c r="BH170" s="99"/>
      <c r="BI170" s="99"/>
      <c r="BJ170" s="100"/>
      <c r="BK170" s="98"/>
      <c r="BL170" s="99"/>
      <c r="BM170" s="99"/>
      <c r="BN170" s="99"/>
      <c r="BO170" s="99"/>
      <c r="BP170" s="99"/>
      <c r="BQ170" s="100"/>
      <c r="BR170" s="81"/>
      <c r="BS170" s="82"/>
      <c r="BT170" s="82"/>
      <c r="BU170" s="82"/>
      <c r="BV170" s="82"/>
      <c r="BW170" s="82"/>
      <c r="BX170" s="83"/>
    </row>
    <row r="171" spans="1:76" s="7" customFormat="1" ht="12.75" customHeight="1">
      <c r="A171" s="127" t="s">
        <v>420</v>
      </c>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9"/>
      <c r="AF171" s="124"/>
      <c r="AG171" s="125"/>
      <c r="AH171" s="125"/>
      <c r="AI171" s="126"/>
      <c r="AJ171" s="65" t="s">
        <v>148</v>
      </c>
      <c r="AK171" s="66"/>
      <c r="AL171" s="66"/>
      <c r="AM171" s="66"/>
      <c r="AN171" s="66"/>
      <c r="AO171" s="66"/>
      <c r="AP171" s="66"/>
      <c r="AQ171" s="67"/>
      <c r="AR171" s="134" t="s">
        <v>442</v>
      </c>
      <c r="AS171" s="134"/>
      <c r="AT171" s="134"/>
      <c r="AU171" s="134"/>
      <c r="AV171" s="134"/>
      <c r="AW171" s="98"/>
      <c r="AX171" s="99"/>
      <c r="AY171" s="99"/>
      <c r="AZ171" s="99"/>
      <c r="BA171" s="99"/>
      <c r="BB171" s="99"/>
      <c r="BC171" s="100"/>
      <c r="BD171" s="98"/>
      <c r="BE171" s="99"/>
      <c r="BF171" s="99"/>
      <c r="BG171" s="99"/>
      <c r="BH171" s="99"/>
      <c r="BI171" s="99"/>
      <c r="BJ171" s="100"/>
      <c r="BK171" s="98"/>
      <c r="BL171" s="99"/>
      <c r="BM171" s="99"/>
      <c r="BN171" s="99"/>
      <c r="BO171" s="99"/>
      <c r="BP171" s="99"/>
      <c r="BQ171" s="100"/>
      <c r="BR171" s="81"/>
      <c r="BS171" s="82"/>
      <c r="BT171" s="82"/>
      <c r="BU171" s="82"/>
      <c r="BV171" s="82"/>
      <c r="BW171" s="82"/>
      <c r="BX171" s="83"/>
    </row>
    <row r="172" spans="1:76" s="7" customFormat="1" ht="12.75" customHeight="1">
      <c r="A172" s="127" t="s">
        <v>618</v>
      </c>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9"/>
      <c r="AF172" s="124"/>
      <c r="AG172" s="125"/>
      <c r="AH172" s="125"/>
      <c r="AI172" s="126"/>
      <c r="AJ172" s="65" t="s">
        <v>148</v>
      </c>
      <c r="AK172" s="66"/>
      <c r="AL172" s="66"/>
      <c r="AM172" s="66"/>
      <c r="AN172" s="66"/>
      <c r="AO172" s="66"/>
      <c r="AP172" s="66"/>
      <c r="AQ172" s="67"/>
      <c r="AR172" s="134" t="s">
        <v>619</v>
      </c>
      <c r="AS172" s="134"/>
      <c r="AT172" s="134"/>
      <c r="AU172" s="134"/>
      <c r="AV172" s="134"/>
      <c r="AW172" s="98"/>
      <c r="AX172" s="99"/>
      <c r="AY172" s="99"/>
      <c r="AZ172" s="99"/>
      <c r="BA172" s="99"/>
      <c r="BB172" s="99"/>
      <c r="BC172" s="100"/>
      <c r="BD172" s="98"/>
      <c r="BE172" s="99"/>
      <c r="BF172" s="99"/>
      <c r="BG172" s="99"/>
      <c r="BH172" s="99"/>
      <c r="BI172" s="99"/>
      <c r="BJ172" s="100"/>
      <c r="BK172" s="98"/>
      <c r="BL172" s="99"/>
      <c r="BM172" s="99"/>
      <c r="BN172" s="99"/>
      <c r="BO172" s="99"/>
      <c r="BP172" s="99"/>
      <c r="BQ172" s="100"/>
      <c r="BR172" s="81"/>
      <c r="BS172" s="82"/>
      <c r="BT172" s="82"/>
      <c r="BU172" s="82"/>
      <c r="BV172" s="82"/>
      <c r="BW172" s="82"/>
      <c r="BX172" s="83"/>
    </row>
    <row r="173" spans="1:76" s="7" customFormat="1" ht="12.75" customHeight="1">
      <c r="A173" s="127" t="s">
        <v>618</v>
      </c>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9"/>
      <c r="AF173" s="124"/>
      <c r="AG173" s="125"/>
      <c r="AH173" s="125"/>
      <c r="AI173" s="126"/>
      <c r="AJ173" s="65" t="s">
        <v>148</v>
      </c>
      <c r="AK173" s="66"/>
      <c r="AL173" s="66"/>
      <c r="AM173" s="66"/>
      <c r="AN173" s="66"/>
      <c r="AO173" s="66"/>
      <c r="AP173" s="66"/>
      <c r="AQ173" s="67"/>
      <c r="AR173" s="134" t="s">
        <v>622</v>
      </c>
      <c r="AS173" s="134"/>
      <c r="AT173" s="134"/>
      <c r="AU173" s="134"/>
      <c r="AV173" s="134"/>
      <c r="AW173" s="98"/>
      <c r="AX173" s="99"/>
      <c r="AY173" s="99"/>
      <c r="AZ173" s="99"/>
      <c r="BA173" s="99"/>
      <c r="BB173" s="99"/>
      <c r="BC173" s="100"/>
      <c r="BD173" s="98"/>
      <c r="BE173" s="99"/>
      <c r="BF173" s="99"/>
      <c r="BG173" s="99"/>
      <c r="BH173" s="99"/>
      <c r="BI173" s="99"/>
      <c r="BJ173" s="100"/>
      <c r="BK173" s="98"/>
      <c r="BL173" s="99"/>
      <c r="BM173" s="99"/>
      <c r="BN173" s="99"/>
      <c r="BO173" s="99"/>
      <c r="BP173" s="99"/>
      <c r="BQ173" s="100"/>
      <c r="BR173" s="81"/>
      <c r="BS173" s="82"/>
      <c r="BT173" s="82"/>
      <c r="BU173" s="82"/>
      <c r="BV173" s="82"/>
      <c r="BW173" s="82"/>
      <c r="BX173" s="83"/>
    </row>
    <row r="174" spans="1:76" s="7" customFormat="1" ht="12.75" customHeight="1">
      <c r="A174" s="127" t="s">
        <v>533</v>
      </c>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9"/>
      <c r="AF174" s="124"/>
      <c r="AG174" s="125"/>
      <c r="AH174" s="125"/>
      <c r="AI174" s="126"/>
      <c r="AJ174" s="65" t="s">
        <v>148</v>
      </c>
      <c r="AK174" s="66"/>
      <c r="AL174" s="66"/>
      <c r="AM174" s="66"/>
      <c r="AN174" s="66"/>
      <c r="AO174" s="66"/>
      <c r="AP174" s="66"/>
      <c r="AQ174" s="67"/>
      <c r="AR174" s="134" t="s">
        <v>528</v>
      </c>
      <c r="AS174" s="134"/>
      <c r="AT174" s="134"/>
      <c r="AU174" s="134"/>
      <c r="AV174" s="134"/>
      <c r="AW174" s="98"/>
      <c r="AX174" s="99"/>
      <c r="AY174" s="99"/>
      <c r="AZ174" s="99"/>
      <c r="BA174" s="99"/>
      <c r="BB174" s="99"/>
      <c r="BC174" s="100"/>
      <c r="BD174" s="98"/>
      <c r="BE174" s="99"/>
      <c r="BF174" s="99"/>
      <c r="BG174" s="99"/>
      <c r="BH174" s="99"/>
      <c r="BI174" s="99"/>
      <c r="BJ174" s="100"/>
      <c r="BK174" s="98"/>
      <c r="BL174" s="99"/>
      <c r="BM174" s="99"/>
      <c r="BN174" s="99"/>
      <c r="BO174" s="99"/>
      <c r="BP174" s="99"/>
      <c r="BQ174" s="100"/>
      <c r="BR174" s="81"/>
      <c r="BS174" s="82"/>
      <c r="BT174" s="82"/>
      <c r="BU174" s="82"/>
      <c r="BV174" s="82"/>
      <c r="BW174" s="82"/>
      <c r="BX174" s="83"/>
    </row>
    <row r="175" spans="1:76" s="7" customFormat="1" ht="12.75" customHeight="1">
      <c r="A175" s="127" t="s">
        <v>533</v>
      </c>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9"/>
      <c r="AF175" s="124"/>
      <c r="AG175" s="125"/>
      <c r="AH175" s="125"/>
      <c r="AI175" s="126"/>
      <c r="AJ175" s="65" t="s">
        <v>148</v>
      </c>
      <c r="AK175" s="66"/>
      <c r="AL175" s="66"/>
      <c r="AM175" s="66"/>
      <c r="AN175" s="66"/>
      <c r="AO175" s="66"/>
      <c r="AP175" s="66"/>
      <c r="AQ175" s="67"/>
      <c r="AR175" s="134" t="s">
        <v>553</v>
      </c>
      <c r="AS175" s="134"/>
      <c r="AT175" s="134"/>
      <c r="AU175" s="134"/>
      <c r="AV175" s="134"/>
      <c r="AW175" s="98"/>
      <c r="AX175" s="99"/>
      <c r="AY175" s="99"/>
      <c r="AZ175" s="99"/>
      <c r="BA175" s="99"/>
      <c r="BB175" s="99"/>
      <c r="BC175" s="100"/>
      <c r="BD175" s="98"/>
      <c r="BE175" s="99"/>
      <c r="BF175" s="99"/>
      <c r="BG175" s="99"/>
      <c r="BH175" s="99"/>
      <c r="BI175" s="99"/>
      <c r="BJ175" s="100"/>
      <c r="BK175" s="98"/>
      <c r="BL175" s="99"/>
      <c r="BM175" s="99"/>
      <c r="BN175" s="99"/>
      <c r="BO175" s="99"/>
      <c r="BP175" s="99"/>
      <c r="BQ175" s="100"/>
      <c r="BR175" s="81"/>
      <c r="BS175" s="82"/>
      <c r="BT175" s="82"/>
      <c r="BU175" s="82"/>
      <c r="BV175" s="82"/>
      <c r="BW175" s="82"/>
      <c r="BX175" s="83"/>
    </row>
    <row r="176" spans="1:76" s="7" customFormat="1" ht="12.75" customHeight="1">
      <c r="A176" s="138" t="s">
        <v>533</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9"/>
      <c r="AF176" s="104"/>
      <c r="AG176" s="63"/>
      <c r="AH176" s="63"/>
      <c r="AI176" s="64"/>
      <c r="AJ176" s="65" t="s">
        <v>148</v>
      </c>
      <c r="AK176" s="66"/>
      <c r="AL176" s="66"/>
      <c r="AM176" s="66"/>
      <c r="AN176" s="66"/>
      <c r="AO176" s="66"/>
      <c r="AP176" s="66"/>
      <c r="AQ176" s="67"/>
      <c r="AR176" s="84" t="s">
        <v>503</v>
      </c>
      <c r="AS176" s="85"/>
      <c r="AT176" s="85"/>
      <c r="AU176" s="85"/>
      <c r="AV176" s="86"/>
      <c r="AW176" s="87"/>
      <c r="AX176" s="88"/>
      <c r="AY176" s="88"/>
      <c r="AZ176" s="88"/>
      <c r="BA176" s="88"/>
      <c r="BB176" s="88"/>
      <c r="BC176" s="89"/>
      <c r="BD176" s="87"/>
      <c r="BE176" s="88"/>
      <c r="BF176" s="88"/>
      <c r="BG176" s="88"/>
      <c r="BH176" s="88"/>
      <c r="BI176" s="88"/>
      <c r="BJ176" s="89"/>
      <c r="BK176" s="87"/>
      <c r="BL176" s="88"/>
      <c r="BM176" s="88"/>
      <c r="BN176" s="88"/>
      <c r="BO176" s="88"/>
      <c r="BP176" s="88"/>
      <c r="BQ176" s="89"/>
      <c r="BR176" s="91"/>
      <c r="BS176" s="92"/>
      <c r="BT176" s="92"/>
      <c r="BU176" s="92"/>
      <c r="BV176" s="92"/>
      <c r="BW176" s="92"/>
      <c r="BX176" s="93"/>
    </row>
    <row r="177" spans="1:76" s="7" customFormat="1" ht="12.75" customHeight="1">
      <c r="A177" s="138" t="s">
        <v>533</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9"/>
      <c r="AF177" s="104"/>
      <c r="AG177" s="63"/>
      <c r="AH177" s="63"/>
      <c r="AI177" s="64"/>
      <c r="AJ177" s="65" t="s">
        <v>148</v>
      </c>
      <c r="AK177" s="66"/>
      <c r="AL177" s="66"/>
      <c r="AM177" s="66"/>
      <c r="AN177" s="66"/>
      <c r="AO177" s="66"/>
      <c r="AP177" s="66"/>
      <c r="AQ177" s="67"/>
      <c r="AR177" s="84" t="s">
        <v>556</v>
      </c>
      <c r="AS177" s="85"/>
      <c r="AT177" s="85"/>
      <c r="AU177" s="85"/>
      <c r="AV177" s="86"/>
      <c r="AW177" s="87"/>
      <c r="AX177" s="88"/>
      <c r="AY177" s="88"/>
      <c r="AZ177" s="88"/>
      <c r="BA177" s="88"/>
      <c r="BB177" s="88"/>
      <c r="BC177" s="89"/>
      <c r="BD177" s="87"/>
      <c r="BE177" s="88"/>
      <c r="BF177" s="88"/>
      <c r="BG177" s="88"/>
      <c r="BH177" s="88"/>
      <c r="BI177" s="88"/>
      <c r="BJ177" s="89"/>
      <c r="BK177" s="87"/>
      <c r="BL177" s="88"/>
      <c r="BM177" s="88"/>
      <c r="BN177" s="88"/>
      <c r="BO177" s="88"/>
      <c r="BP177" s="88"/>
      <c r="BQ177" s="89"/>
      <c r="BR177" s="91"/>
      <c r="BS177" s="92"/>
      <c r="BT177" s="92"/>
      <c r="BU177" s="92"/>
      <c r="BV177" s="92"/>
      <c r="BW177" s="92"/>
      <c r="BX177" s="93"/>
    </row>
    <row r="178" spans="1:76" s="7" customFormat="1" ht="12.75" customHeight="1">
      <c r="A178" s="138" t="s">
        <v>533</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9"/>
      <c r="AF178" s="104"/>
      <c r="AG178" s="63"/>
      <c r="AH178" s="63"/>
      <c r="AI178" s="64"/>
      <c r="AJ178" s="65" t="s">
        <v>148</v>
      </c>
      <c r="AK178" s="66"/>
      <c r="AL178" s="66"/>
      <c r="AM178" s="66"/>
      <c r="AN178" s="66"/>
      <c r="AO178" s="66"/>
      <c r="AP178" s="66"/>
      <c r="AQ178" s="67"/>
      <c r="AR178" s="84" t="s">
        <v>557</v>
      </c>
      <c r="AS178" s="85"/>
      <c r="AT178" s="85"/>
      <c r="AU178" s="85"/>
      <c r="AV178" s="86"/>
      <c r="AW178" s="87"/>
      <c r="AX178" s="88"/>
      <c r="AY178" s="88"/>
      <c r="AZ178" s="88"/>
      <c r="BA178" s="88"/>
      <c r="BB178" s="88"/>
      <c r="BC178" s="89"/>
      <c r="BD178" s="87"/>
      <c r="BE178" s="88"/>
      <c r="BF178" s="88"/>
      <c r="BG178" s="88"/>
      <c r="BH178" s="88"/>
      <c r="BI178" s="88"/>
      <c r="BJ178" s="89"/>
      <c r="BK178" s="87"/>
      <c r="BL178" s="88"/>
      <c r="BM178" s="88"/>
      <c r="BN178" s="88"/>
      <c r="BO178" s="88"/>
      <c r="BP178" s="88"/>
      <c r="BQ178" s="89"/>
      <c r="BR178" s="91"/>
      <c r="BS178" s="92"/>
      <c r="BT178" s="92"/>
      <c r="BU178" s="92"/>
      <c r="BV178" s="92"/>
      <c r="BW178" s="92"/>
      <c r="BX178" s="93"/>
    </row>
    <row r="179" spans="1:76" s="7" customFormat="1" ht="12.75" customHeight="1">
      <c r="A179" s="127" t="s">
        <v>504</v>
      </c>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9"/>
      <c r="AF179" s="124"/>
      <c r="AG179" s="125"/>
      <c r="AH179" s="125"/>
      <c r="AI179" s="126"/>
      <c r="AJ179" s="65" t="s">
        <v>148</v>
      </c>
      <c r="AK179" s="66"/>
      <c r="AL179" s="66"/>
      <c r="AM179" s="66"/>
      <c r="AN179" s="66"/>
      <c r="AO179" s="66"/>
      <c r="AP179" s="66"/>
      <c r="AQ179" s="67"/>
      <c r="AR179" s="134" t="s">
        <v>503</v>
      </c>
      <c r="AS179" s="134"/>
      <c r="AT179" s="134"/>
      <c r="AU179" s="134"/>
      <c r="AV179" s="134"/>
      <c r="AW179" s="174">
        <f>88800+52000</f>
        <v>140800</v>
      </c>
      <c r="AX179" s="175"/>
      <c r="AY179" s="175"/>
      <c r="AZ179" s="175"/>
      <c r="BA179" s="175"/>
      <c r="BB179" s="175"/>
      <c r="BC179" s="176"/>
      <c r="BD179" s="98"/>
      <c r="BE179" s="99"/>
      <c r="BF179" s="99"/>
      <c r="BG179" s="99"/>
      <c r="BH179" s="99"/>
      <c r="BI179" s="99"/>
      <c r="BJ179" s="100"/>
      <c r="BK179" s="98"/>
      <c r="BL179" s="99"/>
      <c r="BM179" s="99"/>
      <c r="BN179" s="99"/>
      <c r="BO179" s="99"/>
      <c r="BP179" s="99"/>
      <c r="BQ179" s="100"/>
      <c r="BR179" s="81"/>
      <c r="BS179" s="82"/>
      <c r="BT179" s="82"/>
      <c r="BU179" s="82"/>
      <c r="BV179" s="82"/>
      <c r="BW179" s="82"/>
      <c r="BX179" s="83"/>
    </row>
    <row r="180" spans="1:76" s="7" customFormat="1" ht="12.75" customHeight="1">
      <c r="A180" s="121" t="s">
        <v>405</v>
      </c>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3"/>
      <c r="AF180" s="124"/>
      <c r="AG180" s="125"/>
      <c r="AH180" s="125"/>
      <c r="AI180" s="126"/>
      <c r="AJ180" s="65" t="s">
        <v>148</v>
      </c>
      <c r="AK180" s="66"/>
      <c r="AL180" s="66"/>
      <c r="AM180" s="66"/>
      <c r="AN180" s="66"/>
      <c r="AO180" s="66"/>
      <c r="AP180" s="66"/>
      <c r="AQ180" s="67"/>
      <c r="AR180" s="97" t="s">
        <v>443</v>
      </c>
      <c r="AS180" s="97"/>
      <c r="AT180" s="97"/>
      <c r="AU180" s="97"/>
      <c r="AV180" s="97"/>
      <c r="AW180" s="98"/>
      <c r="AX180" s="99"/>
      <c r="AY180" s="99"/>
      <c r="AZ180" s="99"/>
      <c r="BA180" s="99"/>
      <c r="BB180" s="99"/>
      <c r="BC180" s="100"/>
      <c r="BD180" s="98"/>
      <c r="BE180" s="99"/>
      <c r="BF180" s="99"/>
      <c r="BG180" s="99"/>
      <c r="BH180" s="99"/>
      <c r="BI180" s="99"/>
      <c r="BJ180" s="100"/>
      <c r="BK180" s="98"/>
      <c r="BL180" s="99"/>
      <c r="BM180" s="99"/>
      <c r="BN180" s="99"/>
      <c r="BO180" s="99"/>
      <c r="BP180" s="99"/>
      <c r="BQ180" s="100"/>
      <c r="BR180" s="81"/>
      <c r="BS180" s="82"/>
      <c r="BT180" s="82"/>
      <c r="BU180" s="82"/>
      <c r="BV180" s="82"/>
      <c r="BW180" s="82"/>
      <c r="BX180" s="83"/>
    </row>
    <row r="181" spans="1:76" s="7" customFormat="1" ht="12.75" customHeight="1">
      <c r="A181" s="121" t="s">
        <v>405</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3"/>
      <c r="AF181" s="124"/>
      <c r="AG181" s="125"/>
      <c r="AH181" s="125"/>
      <c r="AI181" s="126"/>
      <c r="AJ181" s="65" t="s">
        <v>148</v>
      </c>
      <c r="AK181" s="66"/>
      <c r="AL181" s="66"/>
      <c r="AM181" s="66"/>
      <c r="AN181" s="66"/>
      <c r="AO181" s="66"/>
      <c r="AP181" s="66"/>
      <c r="AQ181" s="67"/>
      <c r="AR181" s="97" t="s">
        <v>632</v>
      </c>
      <c r="AS181" s="97"/>
      <c r="AT181" s="97"/>
      <c r="AU181" s="97"/>
      <c r="AV181" s="97"/>
      <c r="AW181" s="98"/>
      <c r="AX181" s="99"/>
      <c r="AY181" s="99"/>
      <c r="AZ181" s="99"/>
      <c r="BA181" s="99"/>
      <c r="BB181" s="99"/>
      <c r="BC181" s="100"/>
      <c r="BD181" s="98"/>
      <c r="BE181" s="99"/>
      <c r="BF181" s="99"/>
      <c r="BG181" s="99"/>
      <c r="BH181" s="99"/>
      <c r="BI181" s="99"/>
      <c r="BJ181" s="100"/>
      <c r="BK181" s="98"/>
      <c r="BL181" s="99"/>
      <c r="BM181" s="99"/>
      <c r="BN181" s="99"/>
      <c r="BO181" s="99"/>
      <c r="BP181" s="99"/>
      <c r="BQ181" s="100"/>
      <c r="BR181" s="81"/>
      <c r="BS181" s="82"/>
      <c r="BT181" s="82"/>
      <c r="BU181" s="82"/>
      <c r="BV181" s="82"/>
      <c r="BW181" s="82"/>
      <c r="BX181" s="83"/>
    </row>
    <row r="182" spans="1:76" s="7" customFormat="1" ht="12.75" customHeight="1">
      <c r="A182" s="127" t="s">
        <v>499</v>
      </c>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9"/>
      <c r="AF182" s="124"/>
      <c r="AG182" s="125"/>
      <c r="AH182" s="125"/>
      <c r="AI182" s="126"/>
      <c r="AJ182" s="65" t="s">
        <v>148</v>
      </c>
      <c r="AK182" s="66"/>
      <c r="AL182" s="66"/>
      <c r="AM182" s="66"/>
      <c r="AN182" s="66"/>
      <c r="AO182" s="66"/>
      <c r="AP182" s="66"/>
      <c r="AQ182" s="67"/>
      <c r="AR182" s="287" t="s">
        <v>527</v>
      </c>
      <c r="AS182" s="287"/>
      <c r="AT182" s="287"/>
      <c r="AU182" s="287"/>
      <c r="AV182" s="287"/>
      <c r="AW182" s="98">
        <f>AW187+AW188+AW197+AW199+AW200+AW201+AW202+AW203+AW210</f>
        <v>66682.880000000005</v>
      </c>
      <c r="AX182" s="99"/>
      <c r="AY182" s="99"/>
      <c r="AZ182" s="99"/>
      <c r="BA182" s="99"/>
      <c r="BB182" s="99"/>
      <c r="BC182" s="100"/>
      <c r="BD182" s="98">
        <f t="shared" ref="BD182" si="26">BD187</f>
        <v>0</v>
      </c>
      <c r="BE182" s="99"/>
      <c r="BF182" s="99"/>
      <c r="BG182" s="99"/>
      <c r="BH182" s="99"/>
      <c r="BI182" s="99"/>
      <c r="BJ182" s="100"/>
      <c r="BK182" s="98">
        <f t="shared" ref="BK182" si="27">BK187</f>
        <v>0</v>
      </c>
      <c r="BL182" s="99"/>
      <c r="BM182" s="99"/>
      <c r="BN182" s="99"/>
      <c r="BO182" s="99"/>
      <c r="BP182" s="99"/>
      <c r="BQ182" s="100"/>
      <c r="BR182" s="81"/>
      <c r="BS182" s="82"/>
      <c r="BT182" s="82"/>
      <c r="BU182" s="82"/>
      <c r="BV182" s="82"/>
      <c r="BW182" s="82"/>
      <c r="BX182" s="83"/>
    </row>
    <row r="183" spans="1:76" s="7" customFormat="1" ht="12.75" customHeight="1">
      <c r="A183" s="127" t="s">
        <v>421</v>
      </c>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9"/>
      <c r="AF183" s="124"/>
      <c r="AG183" s="125"/>
      <c r="AH183" s="125"/>
      <c r="AI183" s="126"/>
      <c r="AJ183" s="65" t="s">
        <v>148</v>
      </c>
      <c r="AK183" s="66"/>
      <c r="AL183" s="66"/>
      <c r="AM183" s="66"/>
      <c r="AN183" s="66"/>
      <c r="AO183" s="66"/>
      <c r="AP183" s="66"/>
      <c r="AQ183" s="67"/>
      <c r="AR183" s="286" t="s">
        <v>444</v>
      </c>
      <c r="AS183" s="286"/>
      <c r="AT183" s="286"/>
      <c r="AU183" s="286"/>
      <c r="AV183" s="286"/>
      <c r="AW183" s="98">
        <f>AW185+AW191+AW193+AW208+AW209</f>
        <v>26800</v>
      </c>
      <c r="AX183" s="99"/>
      <c r="AY183" s="99"/>
      <c r="AZ183" s="99"/>
      <c r="BA183" s="99"/>
      <c r="BB183" s="99"/>
      <c r="BC183" s="100"/>
      <c r="BD183" s="98">
        <f t="shared" ref="BD183" si="28">BD185+BD191+BD193+BD208+BD209</f>
        <v>0</v>
      </c>
      <c r="BE183" s="99"/>
      <c r="BF183" s="99"/>
      <c r="BG183" s="99"/>
      <c r="BH183" s="99"/>
      <c r="BI183" s="99"/>
      <c r="BJ183" s="100"/>
      <c r="BK183" s="98">
        <f t="shared" ref="BK183" si="29">BK185+BK191+BK193+BK208+BK209</f>
        <v>0</v>
      </c>
      <c r="BL183" s="99"/>
      <c r="BM183" s="99"/>
      <c r="BN183" s="99"/>
      <c r="BO183" s="99"/>
      <c r="BP183" s="99"/>
      <c r="BQ183" s="100"/>
      <c r="BR183" s="81"/>
      <c r="BS183" s="82"/>
      <c r="BT183" s="82"/>
      <c r="BU183" s="82"/>
      <c r="BV183" s="82"/>
      <c r="BW183" s="82"/>
      <c r="BX183" s="83"/>
    </row>
    <row r="184" spans="1:76" s="7" customFormat="1" ht="12.75" customHeight="1">
      <c r="A184" s="121" t="s">
        <v>422</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3"/>
      <c r="AF184" s="124"/>
      <c r="AG184" s="125"/>
      <c r="AH184" s="125"/>
      <c r="AI184" s="126"/>
      <c r="AJ184" s="65" t="s">
        <v>148</v>
      </c>
      <c r="AK184" s="66"/>
      <c r="AL184" s="66"/>
      <c r="AM184" s="66"/>
      <c r="AN184" s="66"/>
      <c r="AO184" s="66"/>
      <c r="AP184" s="66"/>
      <c r="AQ184" s="67"/>
      <c r="AR184" s="287" t="s">
        <v>551</v>
      </c>
      <c r="AS184" s="287"/>
      <c r="AT184" s="287"/>
      <c r="AU184" s="287"/>
      <c r="AV184" s="287"/>
      <c r="AW184" s="98">
        <f>AW186+AW192+AW194+AW195+AW196+AW198+AW204+AW205+AW206+AW207+AW211</f>
        <v>600</v>
      </c>
      <c r="AX184" s="99"/>
      <c r="AY184" s="99"/>
      <c r="AZ184" s="99"/>
      <c r="BA184" s="99"/>
      <c r="BB184" s="99"/>
      <c r="BC184" s="100"/>
      <c r="BD184" s="98">
        <f t="shared" ref="BD184" si="30">BD186+BD192+BD194+BD195+BD196+BD198+BD204+BD205+BD206+BD207+BD211</f>
        <v>600</v>
      </c>
      <c r="BE184" s="99"/>
      <c r="BF184" s="99"/>
      <c r="BG184" s="99"/>
      <c r="BH184" s="99"/>
      <c r="BI184" s="99"/>
      <c r="BJ184" s="100"/>
      <c r="BK184" s="98">
        <f t="shared" ref="BK184" si="31">BK186+BK192+BK194+BK195+BK196+BK198+BK204+BK205+BK206+BK207+BK211</f>
        <v>600</v>
      </c>
      <c r="BL184" s="99"/>
      <c r="BM184" s="99"/>
      <c r="BN184" s="99"/>
      <c r="BO184" s="99"/>
      <c r="BP184" s="99"/>
      <c r="BQ184" s="100"/>
      <c r="BR184" s="81"/>
      <c r="BS184" s="82"/>
      <c r="BT184" s="82"/>
      <c r="BU184" s="82"/>
      <c r="BV184" s="82"/>
      <c r="BW184" s="82"/>
      <c r="BX184" s="83"/>
    </row>
    <row r="185" spans="1:76" s="7" customFormat="1" ht="12.75" customHeight="1">
      <c r="A185" s="127" t="s">
        <v>406</v>
      </c>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9"/>
      <c r="AF185" s="124"/>
      <c r="AG185" s="125"/>
      <c r="AH185" s="125"/>
      <c r="AI185" s="126"/>
      <c r="AJ185" s="65" t="s">
        <v>148</v>
      </c>
      <c r="AK185" s="66"/>
      <c r="AL185" s="66"/>
      <c r="AM185" s="66"/>
      <c r="AN185" s="66"/>
      <c r="AO185" s="66"/>
      <c r="AP185" s="66"/>
      <c r="AQ185" s="67"/>
      <c r="AR185" s="134" t="s">
        <v>445</v>
      </c>
      <c r="AS185" s="134"/>
      <c r="AT185" s="134"/>
      <c r="AU185" s="134"/>
      <c r="AV185" s="134"/>
      <c r="AW185" s="98"/>
      <c r="AX185" s="99"/>
      <c r="AY185" s="99"/>
      <c r="AZ185" s="99"/>
      <c r="BA185" s="99"/>
      <c r="BB185" s="99"/>
      <c r="BC185" s="100"/>
      <c r="BD185" s="98"/>
      <c r="BE185" s="99"/>
      <c r="BF185" s="99"/>
      <c r="BG185" s="99"/>
      <c r="BH185" s="99"/>
      <c r="BI185" s="99"/>
      <c r="BJ185" s="100"/>
      <c r="BK185" s="98"/>
      <c r="BL185" s="99"/>
      <c r="BM185" s="99"/>
      <c r="BN185" s="99"/>
      <c r="BO185" s="99"/>
      <c r="BP185" s="99"/>
      <c r="BQ185" s="100"/>
      <c r="BR185" s="81"/>
      <c r="BS185" s="82"/>
      <c r="BT185" s="82"/>
      <c r="BU185" s="82"/>
      <c r="BV185" s="82"/>
      <c r="BW185" s="82"/>
      <c r="BX185" s="83"/>
    </row>
    <row r="186" spans="1:76" s="7" customFormat="1" ht="12.75" customHeight="1">
      <c r="A186" s="121" t="s">
        <v>407</v>
      </c>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3"/>
      <c r="AF186" s="124"/>
      <c r="AG186" s="125"/>
      <c r="AH186" s="125"/>
      <c r="AI186" s="126"/>
      <c r="AJ186" s="65" t="s">
        <v>148</v>
      </c>
      <c r="AK186" s="66"/>
      <c r="AL186" s="66"/>
      <c r="AM186" s="66"/>
      <c r="AN186" s="66"/>
      <c r="AO186" s="66"/>
      <c r="AP186" s="66"/>
      <c r="AQ186" s="67"/>
      <c r="AR186" s="97" t="s">
        <v>446</v>
      </c>
      <c r="AS186" s="97"/>
      <c r="AT186" s="97"/>
      <c r="AU186" s="97"/>
      <c r="AV186" s="97"/>
      <c r="AW186" s="98"/>
      <c r="AX186" s="99"/>
      <c r="AY186" s="99"/>
      <c r="AZ186" s="99"/>
      <c r="BA186" s="99"/>
      <c r="BB186" s="99"/>
      <c r="BC186" s="100"/>
      <c r="BD186" s="98"/>
      <c r="BE186" s="99"/>
      <c r="BF186" s="99"/>
      <c r="BG186" s="99"/>
      <c r="BH186" s="99"/>
      <c r="BI186" s="99"/>
      <c r="BJ186" s="100"/>
      <c r="BK186" s="98"/>
      <c r="BL186" s="99"/>
      <c r="BM186" s="99"/>
      <c r="BN186" s="99"/>
      <c r="BO186" s="99"/>
      <c r="BP186" s="99"/>
      <c r="BQ186" s="100"/>
      <c r="BR186" s="81"/>
      <c r="BS186" s="82"/>
      <c r="BT186" s="82"/>
      <c r="BU186" s="82"/>
      <c r="BV186" s="82"/>
      <c r="BW186" s="82"/>
      <c r="BX186" s="83"/>
    </row>
    <row r="187" spans="1:76" s="7" customFormat="1" ht="12.75" customHeight="1">
      <c r="A187" s="138" t="s">
        <v>500</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9"/>
      <c r="AF187" s="124"/>
      <c r="AG187" s="125"/>
      <c r="AH187" s="125"/>
      <c r="AI187" s="126"/>
      <c r="AJ187" s="65" t="s">
        <v>148</v>
      </c>
      <c r="AK187" s="66"/>
      <c r="AL187" s="66"/>
      <c r="AM187" s="66"/>
      <c r="AN187" s="66"/>
      <c r="AO187" s="66"/>
      <c r="AP187" s="66"/>
      <c r="AQ187" s="67"/>
      <c r="AR187" s="97" t="s">
        <v>625</v>
      </c>
      <c r="AS187" s="97"/>
      <c r="AT187" s="97"/>
      <c r="AU187" s="97"/>
      <c r="AV187" s="97"/>
      <c r="AW187" s="98">
        <v>66016.05</v>
      </c>
      <c r="AX187" s="99"/>
      <c r="AY187" s="99"/>
      <c r="AZ187" s="99"/>
      <c r="BA187" s="99"/>
      <c r="BB187" s="99"/>
      <c r="BC187" s="100"/>
      <c r="BD187" s="98"/>
      <c r="BE187" s="99"/>
      <c r="BF187" s="99"/>
      <c r="BG187" s="99"/>
      <c r="BH187" s="99"/>
      <c r="BI187" s="99"/>
      <c r="BJ187" s="100"/>
      <c r="BK187" s="98"/>
      <c r="BL187" s="99"/>
      <c r="BM187" s="99"/>
      <c r="BN187" s="99"/>
      <c r="BO187" s="99"/>
      <c r="BP187" s="99"/>
      <c r="BQ187" s="100"/>
      <c r="BR187" s="81"/>
      <c r="BS187" s="82"/>
      <c r="BT187" s="82"/>
      <c r="BU187" s="82"/>
      <c r="BV187" s="82"/>
      <c r="BW187" s="82"/>
      <c r="BX187" s="83"/>
    </row>
    <row r="188" spans="1:76" s="7" customFormat="1" ht="12.75" customHeight="1">
      <c r="A188" s="138" t="s">
        <v>500</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9"/>
      <c r="AF188" s="124"/>
      <c r="AG188" s="125"/>
      <c r="AH188" s="125"/>
      <c r="AI188" s="126"/>
      <c r="AJ188" s="65" t="s">
        <v>148</v>
      </c>
      <c r="AK188" s="66"/>
      <c r="AL188" s="66"/>
      <c r="AM188" s="66"/>
      <c r="AN188" s="66"/>
      <c r="AO188" s="66"/>
      <c r="AP188" s="66"/>
      <c r="AQ188" s="67"/>
      <c r="AR188" s="97" t="s">
        <v>624</v>
      </c>
      <c r="AS188" s="97"/>
      <c r="AT188" s="97"/>
      <c r="AU188" s="97"/>
      <c r="AV188" s="97"/>
      <c r="AW188" s="98">
        <v>666.83</v>
      </c>
      <c r="AX188" s="99"/>
      <c r="AY188" s="99"/>
      <c r="AZ188" s="99"/>
      <c r="BA188" s="99"/>
      <c r="BB188" s="99"/>
      <c r="BC188" s="100"/>
      <c r="BD188" s="98"/>
      <c r="BE188" s="99"/>
      <c r="BF188" s="99"/>
      <c r="BG188" s="99"/>
      <c r="BH188" s="99"/>
      <c r="BI188" s="99"/>
      <c r="BJ188" s="100"/>
      <c r="BK188" s="98"/>
      <c r="BL188" s="99"/>
      <c r="BM188" s="99"/>
      <c r="BN188" s="99"/>
      <c r="BO188" s="99"/>
      <c r="BP188" s="99"/>
      <c r="BQ188" s="100"/>
      <c r="BR188" s="81"/>
      <c r="BS188" s="82"/>
      <c r="BT188" s="82"/>
      <c r="BU188" s="82"/>
      <c r="BV188" s="82"/>
      <c r="BW188" s="82"/>
      <c r="BX188" s="83"/>
    </row>
    <row r="189" spans="1:76" s="7" customFormat="1" ht="12.75" customHeight="1">
      <c r="A189" s="138" t="s">
        <v>687</v>
      </c>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9"/>
      <c r="AF189" s="124"/>
      <c r="AG189" s="125"/>
      <c r="AH189" s="125"/>
      <c r="AI189" s="126"/>
      <c r="AJ189" s="65" t="s">
        <v>148</v>
      </c>
      <c r="AK189" s="66"/>
      <c r="AL189" s="66"/>
      <c r="AM189" s="66"/>
      <c r="AN189" s="66"/>
      <c r="AO189" s="66"/>
      <c r="AP189" s="66"/>
      <c r="AQ189" s="67"/>
      <c r="AR189" s="97" t="s">
        <v>688</v>
      </c>
      <c r="AS189" s="97"/>
      <c r="AT189" s="97"/>
      <c r="AU189" s="97"/>
      <c r="AV189" s="97"/>
      <c r="AW189" s="174">
        <v>1787.52</v>
      </c>
      <c r="AX189" s="175"/>
      <c r="AY189" s="175"/>
      <c r="AZ189" s="175"/>
      <c r="BA189" s="175"/>
      <c r="BB189" s="175"/>
      <c r="BC189" s="176"/>
      <c r="BD189" s="98"/>
      <c r="BE189" s="99"/>
      <c r="BF189" s="99"/>
      <c r="BG189" s="99"/>
      <c r="BH189" s="99"/>
      <c r="BI189" s="99"/>
      <c r="BJ189" s="100"/>
      <c r="BK189" s="98"/>
      <c r="BL189" s="99"/>
      <c r="BM189" s="99"/>
      <c r="BN189" s="99"/>
      <c r="BO189" s="99"/>
      <c r="BP189" s="99"/>
      <c r="BQ189" s="100"/>
      <c r="BR189" s="81"/>
      <c r="BS189" s="82"/>
      <c r="BT189" s="82"/>
      <c r="BU189" s="82"/>
      <c r="BV189" s="82"/>
      <c r="BW189" s="82"/>
      <c r="BX189" s="83"/>
    </row>
    <row r="190" spans="1:76" s="7" customFormat="1" ht="12.75" customHeight="1">
      <c r="A190" s="138" t="s">
        <v>702</v>
      </c>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9"/>
      <c r="AF190" s="124"/>
      <c r="AG190" s="125"/>
      <c r="AH190" s="125"/>
      <c r="AI190" s="126"/>
      <c r="AJ190" s="65" t="s">
        <v>148</v>
      </c>
      <c r="AK190" s="66"/>
      <c r="AL190" s="66"/>
      <c r="AM190" s="66"/>
      <c r="AN190" s="66"/>
      <c r="AO190" s="66"/>
      <c r="AP190" s="66"/>
      <c r="AQ190" s="67"/>
      <c r="AR190" s="97" t="s">
        <v>625</v>
      </c>
      <c r="AS190" s="97"/>
      <c r="AT190" s="97"/>
      <c r="AU190" s="97"/>
      <c r="AV190" s="97"/>
      <c r="AW190" s="174">
        <v>8311.52</v>
      </c>
      <c r="AX190" s="175"/>
      <c r="AY190" s="175"/>
      <c r="AZ190" s="175"/>
      <c r="BA190" s="175"/>
      <c r="BB190" s="175"/>
      <c r="BC190" s="176"/>
      <c r="BD190" s="98"/>
      <c r="BE190" s="99"/>
      <c r="BF190" s="99"/>
      <c r="BG190" s="99"/>
      <c r="BH190" s="99"/>
      <c r="BI190" s="99"/>
      <c r="BJ190" s="100"/>
      <c r="BK190" s="98"/>
      <c r="BL190" s="99"/>
      <c r="BM190" s="99"/>
      <c r="BN190" s="99"/>
      <c r="BO190" s="99"/>
      <c r="BP190" s="99"/>
      <c r="BQ190" s="100"/>
      <c r="BR190" s="81"/>
      <c r="BS190" s="82"/>
      <c r="BT190" s="82"/>
      <c r="BU190" s="82"/>
      <c r="BV190" s="82"/>
      <c r="BW190" s="82"/>
      <c r="BX190" s="83"/>
    </row>
    <row r="191" spans="1:76" s="7" customFormat="1" ht="12.75" customHeight="1">
      <c r="A191" s="127" t="s">
        <v>408</v>
      </c>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9"/>
      <c r="AF191" s="124"/>
      <c r="AG191" s="125"/>
      <c r="AH191" s="125"/>
      <c r="AI191" s="126"/>
      <c r="AJ191" s="65" t="s">
        <v>148</v>
      </c>
      <c r="AK191" s="66"/>
      <c r="AL191" s="66"/>
      <c r="AM191" s="66"/>
      <c r="AN191" s="66"/>
      <c r="AO191" s="66"/>
      <c r="AP191" s="66"/>
      <c r="AQ191" s="67"/>
      <c r="AR191" s="134" t="s">
        <v>447</v>
      </c>
      <c r="AS191" s="134"/>
      <c r="AT191" s="134"/>
      <c r="AU191" s="134"/>
      <c r="AV191" s="134"/>
      <c r="AW191" s="98"/>
      <c r="AX191" s="99"/>
      <c r="AY191" s="99"/>
      <c r="AZ191" s="99"/>
      <c r="BA191" s="99"/>
      <c r="BB191" s="99"/>
      <c r="BC191" s="100"/>
      <c r="BD191" s="98"/>
      <c r="BE191" s="99"/>
      <c r="BF191" s="99"/>
      <c r="BG191" s="99"/>
      <c r="BH191" s="99"/>
      <c r="BI191" s="99"/>
      <c r="BJ191" s="100"/>
      <c r="BK191" s="98"/>
      <c r="BL191" s="99"/>
      <c r="BM191" s="99"/>
      <c r="BN191" s="99"/>
      <c r="BO191" s="99"/>
      <c r="BP191" s="99"/>
      <c r="BQ191" s="100"/>
      <c r="BR191" s="81"/>
      <c r="BS191" s="82"/>
      <c r="BT191" s="82"/>
      <c r="BU191" s="82"/>
      <c r="BV191" s="82"/>
      <c r="BW191" s="82"/>
      <c r="BX191" s="83"/>
    </row>
    <row r="192" spans="1:76" s="7" customFormat="1" ht="12.75" customHeight="1">
      <c r="A192" s="121" t="s">
        <v>409</v>
      </c>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3"/>
      <c r="AF192" s="124"/>
      <c r="AG192" s="125"/>
      <c r="AH192" s="125"/>
      <c r="AI192" s="126"/>
      <c r="AJ192" s="65" t="s">
        <v>148</v>
      </c>
      <c r="AK192" s="66"/>
      <c r="AL192" s="66"/>
      <c r="AM192" s="66"/>
      <c r="AN192" s="66"/>
      <c r="AO192" s="66"/>
      <c r="AP192" s="66"/>
      <c r="AQ192" s="67"/>
      <c r="AR192" s="97" t="s">
        <v>448</v>
      </c>
      <c r="AS192" s="97"/>
      <c r="AT192" s="97"/>
      <c r="AU192" s="97"/>
      <c r="AV192" s="97"/>
      <c r="AW192" s="98"/>
      <c r="AX192" s="99"/>
      <c r="AY192" s="99"/>
      <c r="AZ192" s="99"/>
      <c r="BA192" s="99"/>
      <c r="BB192" s="99"/>
      <c r="BC192" s="100"/>
      <c r="BD192" s="98"/>
      <c r="BE192" s="99"/>
      <c r="BF192" s="99"/>
      <c r="BG192" s="99"/>
      <c r="BH192" s="99"/>
      <c r="BI192" s="99"/>
      <c r="BJ192" s="100"/>
      <c r="BK192" s="98"/>
      <c r="BL192" s="99"/>
      <c r="BM192" s="99"/>
      <c r="BN192" s="99"/>
      <c r="BO192" s="99"/>
      <c r="BP192" s="99"/>
      <c r="BQ192" s="100"/>
      <c r="BR192" s="81"/>
      <c r="BS192" s="82"/>
      <c r="BT192" s="82"/>
      <c r="BU192" s="82"/>
      <c r="BV192" s="82"/>
      <c r="BW192" s="82"/>
      <c r="BX192" s="83"/>
    </row>
    <row r="193" spans="1:76" s="7" customFormat="1" ht="12.75" customHeight="1">
      <c r="A193" s="314" t="s">
        <v>410</v>
      </c>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5"/>
      <c r="AF193" s="124"/>
      <c r="AG193" s="125"/>
      <c r="AH193" s="125"/>
      <c r="AI193" s="126"/>
      <c r="AJ193" s="65" t="s">
        <v>148</v>
      </c>
      <c r="AK193" s="66"/>
      <c r="AL193" s="66"/>
      <c r="AM193" s="66"/>
      <c r="AN193" s="66"/>
      <c r="AO193" s="66"/>
      <c r="AP193" s="66"/>
      <c r="AQ193" s="67"/>
      <c r="AR193" s="134" t="s">
        <v>525</v>
      </c>
      <c r="AS193" s="134"/>
      <c r="AT193" s="134"/>
      <c r="AU193" s="134"/>
      <c r="AV193" s="134"/>
      <c r="AW193" s="98"/>
      <c r="AX193" s="99"/>
      <c r="AY193" s="99"/>
      <c r="AZ193" s="99"/>
      <c r="BA193" s="99"/>
      <c r="BB193" s="99"/>
      <c r="BC193" s="100"/>
      <c r="BD193" s="98"/>
      <c r="BE193" s="99"/>
      <c r="BF193" s="99"/>
      <c r="BG193" s="99"/>
      <c r="BH193" s="99"/>
      <c r="BI193" s="99"/>
      <c r="BJ193" s="100"/>
      <c r="BK193" s="98"/>
      <c r="BL193" s="99"/>
      <c r="BM193" s="99"/>
      <c r="BN193" s="99"/>
      <c r="BO193" s="99"/>
      <c r="BP193" s="99"/>
      <c r="BQ193" s="100"/>
      <c r="BR193" s="81"/>
      <c r="BS193" s="82"/>
      <c r="BT193" s="82"/>
      <c r="BU193" s="82"/>
      <c r="BV193" s="82"/>
      <c r="BW193" s="82"/>
      <c r="BX193" s="83"/>
    </row>
    <row r="194" spans="1:76" s="7" customFormat="1" ht="12.75" customHeight="1">
      <c r="A194" s="311" t="s">
        <v>411</v>
      </c>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3"/>
      <c r="AF194" s="124"/>
      <c r="AG194" s="125"/>
      <c r="AH194" s="125"/>
      <c r="AI194" s="126"/>
      <c r="AJ194" s="65" t="s">
        <v>148</v>
      </c>
      <c r="AK194" s="66"/>
      <c r="AL194" s="66"/>
      <c r="AM194" s="66"/>
      <c r="AN194" s="66"/>
      <c r="AO194" s="66"/>
      <c r="AP194" s="66"/>
      <c r="AQ194" s="67"/>
      <c r="AR194" s="97" t="s">
        <v>449</v>
      </c>
      <c r="AS194" s="97"/>
      <c r="AT194" s="97"/>
      <c r="AU194" s="97"/>
      <c r="AV194" s="97"/>
      <c r="AW194" s="98"/>
      <c r="AX194" s="99"/>
      <c r="AY194" s="99"/>
      <c r="AZ194" s="99"/>
      <c r="BA194" s="99"/>
      <c r="BB194" s="99"/>
      <c r="BC194" s="100"/>
      <c r="BD194" s="98"/>
      <c r="BE194" s="99"/>
      <c r="BF194" s="99"/>
      <c r="BG194" s="99"/>
      <c r="BH194" s="99"/>
      <c r="BI194" s="99"/>
      <c r="BJ194" s="100"/>
      <c r="BK194" s="98"/>
      <c r="BL194" s="99"/>
      <c r="BM194" s="99"/>
      <c r="BN194" s="99"/>
      <c r="BO194" s="99"/>
      <c r="BP194" s="99"/>
      <c r="BQ194" s="100"/>
      <c r="BR194" s="81"/>
      <c r="BS194" s="82"/>
      <c r="BT194" s="82"/>
      <c r="BU194" s="82"/>
      <c r="BV194" s="82"/>
      <c r="BW194" s="82"/>
      <c r="BX194" s="83"/>
    </row>
    <row r="195" spans="1:76" s="7" customFormat="1" ht="12.75" customHeight="1">
      <c r="A195" s="311" t="s">
        <v>411</v>
      </c>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3"/>
      <c r="AF195" s="124"/>
      <c r="AG195" s="125"/>
      <c r="AH195" s="125"/>
      <c r="AI195" s="126"/>
      <c r="AJ195" s="65" t="s">
        <v>148</v>
      </c>
      <c r="AK195" s="66"/>
      <c r="AL195" s="66"/>
      <c r="AM195" s="66"/>
      <c r="AN195" s="66"/>
      <c r="AO195" s="66"/>
      <c r="AP195" s="66"/>
      <c r="AQ195" s="67"/>
      <c r="AR195" s="97" t="s">
        <v>597</v>
      </c>
      <c r="AS195" s="97"/>
      <c r="AT195" s="97"/>
      <c r="AU195" s="97"/>
      <c r="AV195" s="97"/>
      <c r="AW195" s="98"/>
      <c r="AX195" s="99"/>
      <c r="AY195" s="99"/>
      <c r="AZ195" s="99"/>
      <c r="BA195" s="99"/>
      <c r="BB195" s="99"/>
      <c r="BC195" s="100"/>
      <c r="BD195" s="98"/>
      <c r="BE195" s="99"/>
      <c r="BF195" s="99"/>
      <c r="BG195" s="99"/>
      <c r="BH195" s="99"/>
      <c r="BI195" s="99"/>
      <c r="BJ195" s="100"/>
      <c r="BK195" s="98"/>
      <c r="BL195" s="99"/>
      <c r="BM195" s="99"/>
      <c r="BN195" s="99"/>
      <c r="BO195" s="99"/>
      <c r="BP195" s="99"/>
      <c r="BQ195" s="100"/>
      <c r="BR195" s="81"/>
      <c r="BS195" s="82"/>
      <c r="BT195" s="82"/>
      <c r="BU195" s="82"/>
      <c r="BV195" s="82"/>
      <c r="BW195" s="82"/>
      <c r="BX195" s="83"/>
    </row>
    <row r="196" spans="1:76" s="7" customFormat="1" ht="12.75" customHeight="1">
      <c r="A196" s="311" t="s">
        <v>411</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3"/>
      <c r="AF196" s="124"/>
      <c r="AG196" s="125"/>
      <c r="AH196" s="125"/>
      <c r="AI196" s="126"/>
      <c r="AJ196" s="65" t="s">
        <v>148</v>
      </c>
      <c r="AK196" s="66"/>
      <c r="AL196" s="66"/>
      <c r="AM196" s="66"/>
      <c r="AN196" s="66"/>
      <c r="AO196" s="66"/>
      <c r="AP196" s="66"/>
      <c r="AQ196" s="67"/>
      <c r="AR196" s="97" t="s">
        <v>612</v>
      </c>
      <c r="AS196" s="97"/>
      <c r="AT196" s="97"/>
      <c r="AU196" s="97"/>
      <c r="AV196" s="97"/>
      <c r="AW196" s="98"/>
      <c r="AX196" s="99"/>
      <c r="AY196" s="99"/>
      <c r="AZ196" s="99"/>
      <c r="BA196" s="99"/>
      <c r="BB196" s="99"/>
      <c r="BC196" s="100"/>
      <c r="BD196" s="98"/>
      <c r="BE196" s="99"/>
      <c r="BF196" s="99"/>
      <c r="BG196" s="99"/>
      <c r="BH196" s="99"/>
      <c r="BI196" s="99"/>
      <c r="BJ196" s="100"/>
      <c r="BK196" s="98"/>
      <c r="BL196" s="99"/>
      <c r="BM196" s="99"/>
      <c r="BN196" s="99"/>
      <c r="BO196" s="99"/>
      <c r="BP196" s="99"/>
      <c r="BQ196" s="100"/>
      <c r="BR196" s="81"/>
      <c r="BS196" s="82"/>
      <c r="BT196" s="82"/>
      <c r="BU196" s="82"/>
      <c r="BV196" s="82"/>
      <c r="BW196" s="82"/>
      <c r="BX196" s="83"/>
    </row>
    <row r="197" spans="1:76" s="7" customFormat="1" ht="12.75" customHeight="1">
      <c r="A197" s="127" t="s">
        <v>559</v>
      </c>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9"/>
      <c r="AF197" s="124"/>
      <c r="AG197" s="125"/>
      <c r="AH197" s="125"/>
      <c r="AI197" s="126"/>
      <c r="AJ197" s="65" t="s">
        <v>148</v>
      </c>
      <c r="AK197" s="66"/>
      <c r="AL197" s="66"/>
      <c r="AM197" s="66"/>
      <c r="AN197" s="66"/>
      <c r="AO197" s="66"/>
      <c r="AP197" s="66"/>
      <c r="AQ197" s="67"/>
      <c r="AR197" s="134" t="s">
        <v>558</v>
      </c>
      <c r="AS197" s="134"/>
      <c r="AT197" s="134"/>
      <c r="AU197" s="134"/>
      <c r="AV197" s="134"/>
      <c r="AW197" s="98"/>
      <c r="AX197" s="99"/>
      <c r="AY197" s="99"/>
      <c r="AZ197" s="99"/>
      <c r="BA197" s="99"/>
      <c r="BB197" s="99"/>
      <c r="BC197" s="100"/>
      <c r="BD197" s="98"/>
      <c r="BE197" s="99"/>
      <c r="BF197" s="99"/>
      <c r="BG197" s="99"/>
      <c r="BH197" s="99"/>
      <c r="BI197" s="99"/>
      <c r="BJ197" s="100"/>
      <c r="BK197" s="98"/>
      <c r="BL197" s="99"/>
      <c r="BM197" s="99"/>
      <c r="BN197" s="99"/>
      <c r="BO197" s="99"/>
      <c r="BP197" s="99"/>
      <c r="BQ197" s="100"/>
      <c r="BR197" s="81"/>
      <c r="BS197" s="82"/>
      <c r="BT197" s="82"/>
      <c r="BU197" s="82"/>
      <c r="BV197" s="82"/>
      <c r="BW197" s="82"/>
      <c r="BX197" s="83"/>
    </row>
    <row r="198" spans="1:76" s="7" customFormat="1" ht="12.75" customHeight="1">
      <c r="A198" s="121" t="s">
        <v>412</v>
      </c>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3"/>
      <c r="AF198" s="124"/>
      <c r="AG198" s="125"/>
      <c r="AH198" s="125"/>
      <c r="AI198" s="126"/>
      <c r="AJ198" s="65" t="s">
        <v>148</v>
      </c>
      <c r="AK198" s="66"/>
      <c r="AL198" s="66"/>
      <c r="AM198" s="66"/>
      <c r="AN198" s="66"/>
      <c r="AO198" s="66"/>
      <c r="AP198" s="66"/>
      <c r="AQ198" s="67"/>
      <c r="AR198" s="97" t="s">
        <v>450</v>
      </c>
      <c r="AS198" s="97"/>
      <c r="AT198" s="97"/>
      <c r="AU198" s="97"/>
      <c r="AV198" s="97"/>
      <c r="AW198" s="98"/>
      <c r="AX198" s="99"/>
      <c r="AY198" s="99"/>
      <c r="AZ198" s="99"/>
      <c r="BA198" s="99"/>
      <c r="BB198" s="99"/>
      <c r="BC198" s="100"/>
      <c r="BD198" s="98"/>
      <c r="BE198" s="99"/>
      <c r="BF198" s="99"/>
      <c r="BG198" s="99"/>
      <c r="BH198" s="99"/>
      <c r="BI198" s="99"/>
      <c r="BJ198" s="100"/>
      <c r="BK198" s="98"/>
      <c r="BL198" s="99"/>
      <c r="BM198" s="99"/>
      <c r="BN198" s="99"/>
      <c r="BO198" s="99"/>
      <c r="BP198" s="99"/>
      <c r="BQ198" s="100"/>
      <c r="BR198" s="81"/>
      <c r="BS198" s="82"/>
      <c r="BT198" s="82"/>
      <c r="BU198" s="82"/>
      <c r="BV198" s="82"/>
      <c r="BW198" s="82"/>
      <c r="BX198" s="83"/>
    </row>
    <row r="199" spans="1:76" s="7" customFormat="1" ht="12.75" customHeight="1">
      <c r="A199" s="316" t="s">
        <v>526</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24"/>
      <c r="AG199" s="125"/>
      <c r="AH199" s="125"/>
      <c r="AI199" s="126"/>
      <c r="AJ199" s="65" t="s">
        <v>148</v>
      </c>
      <c r="AK199" s="66"/>
      <c r="AL199" s="66"/>
      <c r="AM199" s="66"/>
      <c r="AN199" s="66"/>
      <c r="AO199" s="66"/>
      <c r="AP199" s="66"/>
      <c r="AQ199" s="67"/>
      <c r="AR199" s="134" t="s">
        <v>560</v>
      </c>
      <c r="AS199" s="134"/>
      <c r="AT199" s="134"/>
      <c r="AU199" s="134"/>
      <c r="AV199" s="134"/>
      <c r="AW199" s="98"/>
      <c r="AX199" s="99"/>
      <c r="AY199" s="99"/>
      <c r="AZ199" s="99"/>
      <c r="BA199" s="99"/>
      <c r="BB199" s="99"/>
      <c r="BC199" s="100"/>
      <c r="BD199" s="98"/>
      <c r="BE199" s="99"/>
      <c r="BF199" s="99"/>
      <c r="BG199" s="99"/>
      <c r="BH199" s="99"/>
      <c r="BI199" s="99"/>
      <c r="BJ199" s="100"/>
      <c r="BK199" s="98"/>
      <c r="BL199" s="99"/>
      <c r="BM199" s="99"/>
      <c r="BN199" s="99"/>
      <c r="BO199" s="99"/>
      <c r="BP199" s="99"/>
      <c r="BQ199" s="100"/>
      <c r="BR199" s="81"/>
      <c r="BS199" s="82"/>
      <c r="BT199" s="82"/>
      <c r="BU199" s="82"/>
      <c r="BV199" s="82"/>
      <c r="BW199" s="82"/>
      <c r="BX199" s="83"/>
    </row>
    <row r="200" spans="1:76" s="7" customFormat="1" ht="12.75" customHeight="1">
      <c r="A200" s="316" t="s">
        <v>526</v>
      </c>
      <c r="B200" s="317"/>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8"/>
      <c r="AF200" s="124"/>
      <c r="AG200" s="125"/>
      <c r="AH200" s="125"/>
      <c r="AI200" s="126"/>
      <c r="AJ200" s="65" t="s">
        <v>148</v>
      </c>
      <c r="AK200" s="66"/>
      <c r="AL200" s="66"/>
      <c r="AM200" s="66"/>
      <c r="AN200" s="66"/>
      <c r="AO200" s="66"/>
      <c r="AP200" s="66"/>
      <c r="AQ200" s="67"/>
      <c r="AR200" s="134" t="s">
        <v>561</v>
      </c>
      <c r="AS200" s="134"/>
      <c r="AT200" s="134"/>
      <c r="AU200" s="134"/>
      <c r="AV200" s="134"/>
      <c r="AW200" s="98"/>
      <c r="AX200" s="99"/>
      <c r="AY200" s="99"/>
      <c r="AZ200" s="99"/>
      <c r="BA200" s="99"/>
      <c r="BB200" s="99"/>
      <c r="BC200" s="100"/>
      <c r="BD200" s="98"/>
      <c r="BE200" s="99"/>
      <c r="BF200" s="99"/>
      <c r="BG200" s="99"/>
      <c r="BH200" s="99"/>
      <c r="BI200" s="99"/>
      <c r="BJ200" s="100"/>
      <c r="BK200" s="98"/>
      <c r="BL200" s="99"/>
      <c r="BM200" s="99"/>
      <c r="BN200" s="99"/>
      <c r="BO200" s="99"/>
      <c r="BP200" s="99"/>
      <c r="BQ200" s="100"/>
      <c r="BR200" s="81"/>
      <c r="BS200" s="82"/>
      <c r="BT200" s="82"/>
      <c r="BU200" s="82"/>
      <c r="BV200" s="82"/>
      <c r="BW200" s="82"/>
      <c r="BX200" s="83"/>
    </row>
    <row r="201" spans="1:76" s="7" customFormat="1" ht="12.75" customHeight="1">
      <c r="A201" s="127" t="s">
        <v>569</v>
      </c>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9"/>
      <c r="AF201" s="124"/>
      <c r="AG201" s="125"/>
      <c r="AH201" s="125"/>
      <c r="AI201" s="126"/>
      <c r="AJ201" s="65" t="s">
        <v>148</v>
      </c>
      <c r="AK201" s="66"/>
      <c r="AL201" s="66"/>
      <c r="AM201" s="66"/>
      <c r="AN201" s="66"/>
      <c r="AO201" s="66"/>
      <c r="AP201" s="66"/>
      <c r="AQ201" s="67"/>
      <c r="AR201" s="134" t="s">
        <v>603</v>
      </c>
      <c r="AS201" s="134"/>
      <c r="AT201" s="134"/>
      <c r="AU201" s="134"/>
      <c r="AV201" s="134"/>
      <c r="AW201" s="98"/>
      <c r="AX201" s="99"/>
      <c r="AY201" s="99"/>
      <c r="AZ201" s="99"/>
      <c r="BA201" s="99"/>
      <c r="BB201" s="99"/>
      <c r="BC201" s="100"/>
      <c r="BD201" s="98"/>
      <c r="BE201" s="99"/>
      <c r="BF201" s="99"/>
      <c r="BG201" s="99"/>
      <c r="BH201" s="99"/>
      <c r="BI201" s="99"/>
      <c r="BJ201" s="100"/>
      <c r="BK201" s="98"/>
      <c r="BL201" s="99"/>
      <c r="BM201" s="99"/>
      <c r="BN201" s="99"/>
      <c r="BO201" s="99"/>
      <c r="BP201" s="99"/>
      <c r="BQ201" s="100"/>
      <c r="BR201" s="81"/>
      <c r="BS201" s="82"/>
      <c r="BT201" s="82"/>
      <c r="BU201" s="82"/>
      <c r="BV201" s="82"/>
      <c r="BW201" s="82"/>
      <c r="BX201" s="83"/>
    </row>
    <row r="202" spans="1:76" s="7" customFormat="1" ht="12.75" customHeight="1">
      <c r="A202" s="127" t="s">
        <v>569</v>
      </c>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9"/>
      <c r="AF202" s="124"/>
      <c r="AG202" s="125"/>
      <c r="AH202" s="125"/>
      <c r="AI202" s="126"/>
      <c r="AJ202" s="65" t="s">
        <v>148</v>
      </c>
      <c r="AK202" s="66"/>
      <c r="AL202" s="66"/>
      <c r="AM202" s="66"/>
      <c r="AN202" s="66"/>
      <c r="AO202" s="66"/>
      <c r="AP202" s="66"/>
      <c r="AQ202" s="67"/>
      <c r="AR202" s="134" t="s">
        <v>524</v>
      </c>
      <c r="AS202" s="134"/>
      <c r="AT202" s="134"/>
      <c r="AU202" s="134"/>
      <c r="AV202" s="134"/>
      <c r="AW202" s="98"/>
      <c r="AX202" s="99"/>
      <c r="AY202" s="99"/>
      <c r="AZ202" s="99"/>
      <c r="BA202" s="99"/>
      <c r="BB202" s="99"/>
      <c r="BC202" s="100"/>
      <c r="BD202" s="98"/>
      <c r="BE202" s="99"/>
      <c r="BF202" s="99"/>
      <c r="BG202" s="99"/>
      <c r="BH202" s="99"/>
      <c r="BI202" s="99"/>
      <c r="BJ202" s="100"/>
      <c r="BK202" s="98"/>
      <c r="BL202" s="99"/>
      <c r="BM202" s="99"/>
      <c r="BN202" s="99"/>
      <c r="BO202" s="99"/>
      <c r="BP202" s="99"/>
      <c r="BQ202" s="100"/>
      <c r="BR202" s="81"/>
      <c r="BS202" s="82"/>
      <c r="BT202" s="82"/>
      <c r="BU202" s="82"/>
      <c r="BV202" s="82"/>
      <c r="BW202" s="82"/>
      <c r="BX202" s="83"/>
    </row>
    <row r="203" spans="1:76" s="7" customFormat="1" ht="12.75" customHeight="1">
      <c r="A203" s="127" t="s">
        <v>569</v>
      </c>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9"/>
      <c r="AF203" s="124"/>
      <c r="AG203" s="125"/>
      <c r="AH203" s="125"/>
      <c r="AI203" s="126"/>
      <c r="AJ203" s="65" t="s">
        <v>148</v>
      </c>
      <c r="AK203" s="66"/>
      <c r="AL203" s="66"/>
      <c r="AM203" s="66"/>
      <c r="AN203" s="66"/>
      <c r="AO203" s="66"/>
      <c r="AP203" s="66"/>
      <c r="AQ203" s="67"/>
      <c r="AR203" s="134" t="s">
        <v>552</v>
      </c>
      <c r="AS203" s="134"/>
      <c r="AT203" s="134"/>
      <c r="AU203" s="134"/>
      <c r="AV203" s="134"/>
      <c r="AW203" s="98"/>
      <c r="AX203" s="99"/>
      <c r="AY203" s="99"/>
      <c r="AZ203" s="99"/>
      <c r="BA203" s="99"/>
      <c r="BB203" s="99"/>
      <c r="BC203" s="100"/>
      <c r="BD203" s="98"/>
      <c r="BE203" s="99"/>
      <c r="BF203" s="99"/>
      <c r="BG203" s="99"/>
      <c r="BH203" s="99"/>
      <c r="BI203" s="99"/>
      <c r="BJ203" s="100"/>
      <c r="BK203" s="98"/>
      <c r="BL203" s="99"/>
      <c r="BM203" s="99"/>
      <c r="BN203" s="99"/>
      <c r="BO203" s="99"/>
      <c r="BP203" s="99"/>
      <c r="BQ203" s="100"/>
      <c r="BR203" s="81"/>
      <c r="BS203" s="82"/>
      <c r="BT203" s="82"/>
      <c r="BU203" s="82"/>
      <c r="BV203" s="82"/>
      <c r="BW203" s="82"/>
      <c r="BX203" s="83"/>
    </row>
    <row r="204" spans="1:76" s="7" customFormat="1" ht="12.75" customHeight="1">
      <c r="A204" s="288" t="s">
        <v>413</v>
      </c>
      <c r="B204" s="289"/>
      <c r="C204" s="289"/>
      <c r="D204" s="289"/>
      <c r="E204" s="289"/>
      <c r="F204" s="289"/>
      <c r="G204" s="289"/>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90"/>
      <c r="AF204" s="124"/>
      <c r="AG204" s="125"/>
      <c r="AH204" s="125"/>
      <c r="AI204" s="126"/>
      <c r="AJ204" s="65" t="s">
        <v>148</v>
      </c>
      <c r="AK204" s="66"/>
      <c r="AL204" s="66"/>
      <c r="AM204" s="66"/>
      <c r="AN204" s="66"/>
      <c r="AO204" s="66"/>
      <c r="AP204" s="66"/>
      <c r="AQ204" s="67"/>
      <c r="AR204" s="97" t="s">
        <v>451</v>
      </c>
      <c r="AS204" s="97"/>
      <c r="AT204" s="97"/>
      <c r="AU204" s="97"/>
      <c r="AV204" s="97"/>
      <c r="AW204" s="146"/>
      <c r="AX204" s="147"/>
      <c r="AY204" s="147"/>
      <c r="AZ204" s="147"/>
      <c r="BA204" s="147"/>
      <c r="BB204" s="147"/>
      <c r="BC204" s="148"/>
      <c r="BD204" s="146"/>
      <c r="BE204" s="147"/>
      <c r="BF204" s="147"/>
      <c r="BG204" s="147"/>
      <c r="BH204" s="147"/>
      <c r="BI204" s="147"/>
      <c r="BJ204" s="148"/>
      <c r="BK204" s="146"/>
      <c r="BL204" s="147"/>
      <c r="BM204" s="147"/>
      <c r="BN204" s="147"/>
      <c r="BO204" s="147"/>
      <c r="BP204" s="147"/>
      <c r="BQ204" s="148"/>
      <c r="BR204" s="81"/>
      <c r="BS204" s="82"/>
      <c r="BT204" s="82"/>
      <c r="BU204" s="82"/>
      <c r="BV204" s="82"/>
      <c r="BW204" s="82"/>
      <c r="BX204" s="83"/>
    </row>
    <row r="205" spans="1:76" s="7" customFormat="1" ht="12.75" customHeight="1">
      <c r="A205" s="288" t="s">
        <v>481</v>
      </c>
      <c r="B205" s="289"/>
      <c r="C205" s="289"/>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90"/>
      <c r="AF205" s="124"/>
      <c r="AG205" s="125"/>
      <c r="AH205" s="125"/>
      <c r="AI205" s="126"/>
      <c r="AJ205" s="65" t="s">
        <v>148</v>
      </c>
      <c r="AK205" s="66"/>
      <c r="AL205" s="66"/>
      <c r="AM205" s="66"/>
      <c r="AN205" s="66"/>
      <c r="AO205" s="66"/>
      <c r="AP205" s="66"/>
      <c r="AQ205" s="67"/>
      <c r="AR205" s="97" t="s">
        <v>451</v>
      </c>
      <c r="AS205" s="97"/>
      <c r="AT205" s="97"/>
      <c r="AU205" s="97"/>
      <c r="AV205" s="97"/>
      <c r="AW205" s="146">
        <v>600</v>
      </c>
      <c r="AX205" s="147"/>
      <c r="AY205" s="147"/>
      <c r="AZ205" s="147"/>
      <c r="BA205" s="147"/>
      <c r="BB205" s="147"/>
      <c r="BC205" s="148"/>
      <c r="BD205" s="146">
        <v>600</v>
      </c>
      <c r="BE205" s="147"/>
      <c r="BF205" s="147"/>
      <c r="BG205" s="147"/>
      <c r="BH205" s="147"/>
      <c r="BI205" s="147"/>
      <c r="BJ205" s="148"/>
      <c r="BK205" s="146">
        <v>600</v>
      </c>
      <c r="BL205" s="147"/>
      <c r="BM205" s="147"/>
      <c r="BN205" s="147"/>
      <c r="BO205" s="147"/>
      <c r="BP205" s="147"/>
      <c r="BQ205" s="148"/>
      <c r="BR205" s="81"/>
      <c r="BS205" s="82"/>
      <c r="BT205" s="82"/>
      <c r="BU205" s="82"/>
      <c r="BV205" s="82"/>
      <c r="BW205" s="82"/>
      <c r="BX205" s="83"/>
    </row>
    <row r="206" spans="1:76" s="7" customFormat="1" ht="12.75" customHeight="1">
      <c r="A206" s="288" t="s">
        <v>481</v>
      </c>
      <c r="B206" s="289"/>
      <c r="C206" s="289"/>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90"/>
      <c r="AF206" s="124"/>
      <c r="AG206" s="125"/>
      <c r="AH206" s="125"/>
      <c r="AI206" s="126"/>
      <c r="AJ206" s="65" t="s">
        <v>148</v>
      </c>
      <c r="AK206" s="66"/>
      <c r="AL206" s="66"/>
      <c r="AM206" s="66"/>
      <c r="AN206" s="66"/>
      <c r="AO206" s="66"/>
      <c r="AP206" s="66"/>
      <c r="AQ206" s="67"/>
      <c r="AR206" s="97" t="s">
        <v>482</v>
      </c>
      <c r="AS206" s="97"/>
      <c r="AT206" s="97"/>
      <c r="AU206" s="97"/>
      <c r="AV206" s="97"/>
      <c r="AW206" s="146"/>
      <c r="AX206" s="147"/>
      <c r="AY206" s="147"/>
      <c r="AZ206" s="147"/>
      <c r="BA206" s="147"/>
      <c r="BB206" s="147"/>
      <c r="BC206" s="148"/>
      <c r="BD206" s="98"/>
      <c r="BE206" s="99"/>
      <c r="BF206" s="99"/>
      <c r="BG206" s="99"/>
      <c r="BH206" s="99"/>
      <c r="BI206" s="99"/>
      <c r="BJ206" s="100"/>
      <c r="BK206" s="98"/>
      <c r="BL206" s="99"/>
      <c r="BM206" s="99"/>
      <c r="BN206" s="99"/>
      <c r="BO206" s="99"/>
      <c r="BP206" s="99"/>
      <c r="BQ206" s="100"/>
      <c r="BR206" s="81"/>
      <c r="BS206" s="82"/>
      <c r="BT206" s="82"/>
      <c r="BU206" s="82"/>
      <c r="BV206" s="82"/>
      <c r="BW206" s="82"/>
      <c r="BX206" s="83"/>
    </row>
    <row r="207" spans="1:76" s="7" customFormat="1" ht="12.75" customHeight="1">
      <c r="A207" s="288" t="s">
        <v>481</v>
      </c>
      <c r="B207" s="289"/>
      <c r="C207" s="289"/>
      <c r="D207" s="289"/>
      <c r="E207" s="289"/>
      <c r="F207" s="289"/>
      <c r="G207" s="289"/>
      <c r="H207" s="289"/>
      <c r="I207" s="289"/>
      <c r="J207" s="289"/>
      <c r="K207" s="289"/>
      <c r="L207" s="289"/>
      <c r="M207" s="289"/>
      <c r="N207" s="289"/>
      <c r="O207" s="289"/>
      <c r="P207" s="289"/>
      <c r="Q207" s="289"/>
      <c r="R207" s="289"/>
      <c r="S207" s="289"/>
      <c r="T207" s="289"/>
      <c r="U207" s="289"/>
      <c r="V207" s="289"/>
      <c r="W207" s="289"/>
      <c r="X207" s="289"/>
      <c r="Y207" s="289"/>
      <c r="Z207" s="289"/>
      <c r="AA207" s="289"/>
      <c r="AB207" s="289"/>
      <c r="AC207" s="289"/>
      <c r="AD207" s="289"/>
      <c r="AE207" s="290"/>
      <c r="AF207" s="124"/>
      <c r="AG207" s="125"/>
      <c r="AH207" s="125"/>
      <c r="AI207" s="126"/>
      <c r="AJ207" s="65" t="s">
        <v>148</v>
      </c>
      <c r="AK207" s="66"/>
      <c r="AL207" s="66"/>
      <c r="AM207" s="66"/>
      <c r="AN207" s="66"/>
      <c r="AO207" s="66"/>
      <c r="AP207" s="66"/>
      <c r="AQ207" s="67"/>
      <c r="AR207" s="97" t="s">
        <v>483</v>
      </c>
      <c r="AS207" s="97"/>
      <c r="AT207" s="97"/>
      <c r="AU207" s="97"/>
      <c r="AV207" s="97"/>
      <c r="AW207" s="146"/>
      <c r="AX207" s="147"/>
      <c r="AY207" s="147"/>
      <c r="AZ207" s="147"/>
      <c r="BA207" s="147"/>
      <c r="BB207" s="147"/>
      <c r="BC207" s="148"/>
      <c r="BD207" s="98"/>
      <c r="BE207" s="99"/>
      <c r="BF207" s="99"/>
      <c r="BG207" s="99"/>
      <c r="BH207" s="99"/>
      <c r="BI207" s="99"/>
      <c r="BJ207" s="100"/>
      <c r="BK207" s="98"/>
      <c r="BL207" s="99"/>
      <c r="BM207" s="99"/>
      <c r="BN207" s="99"/>
      <c r="BO207" s="99"/>
      <c r="BP207" s="99"/>
      <c r="BQ207" s="100"/>
      <c r="BR207" s="81"/>
      <c r="BS207" s="82"/>
      <c r="BT207" s="82"/>
      <c r="BU207" s="82"/>
      <c r="BV207" s="82"/>
      <c r="BW207" s="82"/>
      <c r="BX207" s="83"/>
    </row>
    <row r="208" spans="1:76" s="7" customFormat="1" ht="12.75" customHeight="1">
      <c r="A208" s="127" t="s">
        <v>414</v>
      </c>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9"/>
      <c r="AF208" s="124"/>
      <c r="AG208" s="125"/>
      <c r="AH208" s="125"/>
      <c r="AI208" s="126"/>
      <c r="AJ208" s="65" t="s">
        <v>148</v>
      </c>
      <c r="AK208" s="66"/>
      <c r="AL208" s="66"/>
      <c r="AM208" s="66"/>
      <c r="AN208" s="66"/>
      <c r="AO208" s="66"/>
      <c r="AP208" s="66"/>
      <c r="AQ208" s="67"/>
      <c r="AR208" s="134" t="s">
        <v>550</v>
      </c>
      <c r="AS208" s="134"/>
      <c r="AT208" s="134"/>
      <c r="AU208" s="134"/>
      <c r="AV208" s="134"/>
      <c r="AW208" s="98">
        <f>28000-1200</f>
        <v>26800</v>
      </c>
      <c r="AX208" s="99"/>
      <c r="AY208" s="99"/>
      <c r="AZ208" s="99"/>
      <c r="BA208" s="99"/>
      <c r="BB208" s="99"/>
      <c r="BC208" s="100"/>
      <c r="BD208" s="98"/>
      <c r="BE208" s="99"/>
      <c r="BF208" s="99"/>
      <c r="BG208" s="99"/>
      <c r="BH208" s="99"/>
      <c r="BI208" s="99"/>
      <c r="BJ208" s="100"/>
      <c r="BK208" s="98"/>
      <c r="BL208" s="99"/>
      <c r="BM208" s="99"/>
      <c r="BN208" s="99"/>
      <c r="BO208" s="99"/>
      <c r="BP208" s="99"/>
      <c r="BQ208" s="100"/>
      <c r="BR208" s="81"/>
      <c r="BS208" s="82"/>
      <c r="BT208" s="82"/>
      <c r="BU208" s="82"/>
      <c r="BV208" s="82"/>
      <c r="BW208" s="82"/>
      <c r="BX208" s="83"/>
    </row>
    <row r="209" spans="1:76" s="7" customFormat="1" ht="12.75" customHeight="1">
      <c r="A209" s="127" t="s">
        <v>414</v>
      </c>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9"/>
      <c r="AF209" s="124"/>
      <c r="AG209" s="125"/>
      <c r="AH209" s="125"/>
      <c r="AI209" s="126"/>
      <c r="AJ209" s="65" t="s">
        <v>148</v>
      </c>
      <c r="AK209" s="66"/>
      <c r="AL209" s="66"/>
      <c r="AM209" s="66"/>
      <c r="AN209" s="66"/>
      <c r="AO209" s="66"/>
      <c r="AP209" s="66"/>
      <c r="AQ209" s="67"/>
      <c r="AR209" s="134" t="s">
        <v>549</v>
      </c>
      <c r="AS209" s="134"/>
      <c r="AT209" s="134"/>
      <c r="AU209" s="134"/>
      <c r="AV209" s="134"/>
      <c r="AW209" s="98"/>
      <c r="AX209" s="99"/>
      <c r="AY209" s="99"/>
      <c r="AZ209" s="99"/>
      <c r="BA209" s="99"/>
      <c r="BB209" s="99"/>
      <c r="BC209" s="100"/>
      <c r="BD209" s="98"/>
      <c r="BE209" s="99"/>
      <c r="BF209" s="99"/>
      <c r="BG209" s="99"/>
      <c r="BH209" s="99"/>
      <c r="BI209" s="99"/>
      <c r="BJ209" s="100"/>
      <c r="BK209" s="98"/>
      <c r="BL209" s="99"/>
      <c r="BM209" s="99"/>
      <c r="BN209" s="99"/>
      <c r="BO209" s="99"/>
      <c r="BP209" s="99"/>
      <c r="BQ209" s="100"/>
      <c r="BR209" s="81"/>
      <c r="BS209" s="82"/>
      <c r="BT209" s="82"/>
      <c r="BU209" s="82"/>
      <c r="BV209" s="82"/>
      <c r="BW209" s="82"/>
      <c r="BX209" s="83"/>
    </row>
    <row r="210" spans="1:76" s="7" customFormat="1" ht="12.75" customHeight="1">
      <c r="A210" s="127" t="s">
        <v>414</v>
      </c>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9"/>
      <c r="AF210" s="124"/>
      <c r="AG210" s="125"/>
      <c r="AH210" s="125"/>
      <c r="AI210" s="126"/>
      <c r="AJ210" s="65" t="s">
        <v>148</v>
      </c>
      <c r="AK210" s="66"/>
      <c r="AL210" s="66"/>
      <c r="AM210" s="66"/>
      <c r="AN210" s="66"/>
      <c r="AO210" s="66"/>
      <c r="AP210" s="66"/>
      <c r="AQ210" s="67"/>
      <c r="AR210" s="134" t="s">
        <v>562</v>
      </c>
      <c r="AS210" s="134"/>
      <c r="AT210" s="134"/>
      <c r="AU210" s="134"/>
      <c r="AV210" s="134"/>
      <c r="AW210" s="98"/>
      <c r="AX210" s="99"/>
      <c r="AY210" s="99"/>
      <c r="AZ210" s="99"/>
      <c r="BA210" s="99"/>
      <c r="BB210" s="99"/>
      <c r="BC210" s="100"/>
      <c r="BD210" s="98"/>
      <c r="BE210" s="99"/>
      <c r="BF210" s="99"/>
      <c r="BG210" s="99"/>
      <c r="BH210" s="99"/>
      <c r="BI210" s="99"/>
      <c r="BJ210" s="100"/>
      <c r="BK210" s="98"/>
      <c r="BL210" s="99"/>
      <c r="BM210" s="99"/>
      <c r="BN210" s="99"/>
      <c r="BO210" s="99"/>
      <c r="BP210" s="99"/>
      <c r="BQ210" s="100"/>
      <c r="BR210" s="81"/>
      <c r="BS210" s="82"/>
      <c r="BT210" s="82"/>
      <c r="BU210" s="82"/>
      <c r="BV210" s="82"/>
      <c r="BW210" s="82"/>
      <c r="BX210" s="83"/>
    </row>
    <row r="211" spans="1:76" s="7" customFormat="1" ht="12.75" customHeight="1">
      <c r="A211" s="121" t="s">
        <v>415</v>
      </c>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3"/>
      <c r="AF211" s="124"/>
      <c r="AG211" s="125"/>
      <c r="AH211" s="125"/>
      <c r="AI211" s="126"/>
      <c r="AJ211" s="65" t="s">
        <v>148</v>
      </c>
      <c r="AK211" s="66"/>
      <c r="AL211" s="66"/>
      <c r="AM211" s="66"/>
      <c r="AN211" s="66"/>
      <c r="AO211" s="66"/>
      <c r="AP211" s="66"/>
      <c r="AQ211" s="67"/>
      <c r="AR211" s="97" t="s">
        <v>452</v>
      </c>
      <c r="AS211" s="97"/>
      <c r="AT211" s="97"/>
      <c r="AU211" s="97"/>
      <c r="AV211" s="97"/>
      <c r="AW211" s="98"/>
      <c r="AX211" s="99"/>
      <c r="AY211" s="99"/>
      <c r="AZ211" s="99"/>
      <c r="BA211" s="99"/>
      <c r="BB211" s="99"/>
      <c r="BC211" s="100"/>
      <c r="BD211" s="98"/>
      <c r="BE211" s="99"/>
      <c r="BF211" s="99"/>
      <c r="BG211" s="99"/>
      <c r="BH211" s="99"/>
      <c r="BI211" s="99"/>
      <c r="BJ211" s="100"/>
      <c r="BK211" s="98"/>
      <c r="BL211" s="99"/>
      <c r="BM211" s="99"/>
      <c r="BN211" s="99"/>
      <c r="BO211" s="99"/>
      <c r="BP211" s="99"/>
      <c r="BQ211" s="100"/>
      <c r="BR211" s="81"/>
      <c r="BS211" s="82"/>
      <c r="BT211" s="82"/>
      <c r="BU211" s="82"/>
      <c r="BV211" s="82"/>
      <c r="BW211" s="82"/>
      <c r="BX211" s="83"/>
    </row>
    <row r="212" spans="1:76" s="7" customFormat="1" ht="23.25" customHeight="1">
      <c r="A212" s="105" t="s">
        <v>157</v>
      </c>
      <c r="B212" s="291"/>
      <c r="C212" s="291"/>
      <c r="D212" s="291"/>
      <c r="E212" s="291"/>
      <c r="F212" s="291"/>
      <c r="G212" s="291"/>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2"/>
      <c r="AF212" s="71" t="s">
        <v>149</v>
      </c>
      <c r="AG212" s="60"/>
      <c r="AH212" s="60"/>
      <c r="AI212" s="60"/>
      <c r="AJ212" s="60" t="s">
        <v>154</v>
      </c>
      <c r="AK212" s="60"/>
      <c r="AL212" s="60"/>
      <c r="AM212" s="60"/>
      <c r="AN212" s="60"/>
      <c r="AO212" s="60"/>
      <c r="AP212" s="60"/>
      <c r="AQ212" s="60"/>
      <c r="AR212" s="60"/>
      <c r="AS212" s="60"/>
      <c r="AT212" s="60"/>
      <c r="AU212" s="60"/>
      <c r="AV212" s="60"/>
      <c r="AW212" s="58">
        <f>AW213+AW214</f>
        <v>0</v>
      </c>
      <c r="AX212" s="58"/>
      <c r="AY212" s="58"/>
      <c r="AZ212" s="58"/>
      <c r="BA212" s="58"/>
      <c r="BB212" s="58"/>
      <c r="BC212" s="58"/>
      <c r="BD212" s="58">
        <f>BD213+BD214</f>
        <v>0</v>
      </c>
      <c r="BE212" s="58"/>
      <c r="BF212" s="58"/>
      <c r="BG212" s="58"/>
      <c r="BH212" s="58"/>
      <c r="BI212" s="58"/>
      <c r="BJ212" s="58"/>
      <c r="BK212" s="58">
        <f>BK213+BK214</f>
        <v>0</v>
      </c>
      <c r="BL212" s="58"/>
      <c r="BM212" s="58"/>
      <c r="BN212" s="58"/>
      <c r="BO212" s="58"/>
      <c r="BP212" s="58"/>
      <c r="BQ212" s="58"/>
      <c r="BR212" s="58"/>
      <c r="BS212" s="58"/>
      <c r="BT212" s="58"/>
      <c r="BU212" s="58"/>
      <c r="BV212" s="58"/>
      <c r="BW212" s="58"/>
      <c r="BX212" s="59"/>
    </row>
    <row r="213" spans="1:76" s="7" customFormat="1" ht="36" customHeight="1">
      <c r="A213" s="108" t="s">
        <v>164</v>
      </c>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10"/>
      <c r="AF213" s="71" t="s">
        <v>150</v>
      </c>
      <c r="AG213" s="60"/>
      <c r="AH213" s="60"/>
      <c r="AI213" s="60"/>
      <c r="AJ213" s="60" t="s">
        <v>155</v>
      </c>
      <c r="AK213" s="60"/>
      <c r="AL213" s="60"/>
      <c r="AM213" s="60"/>
      <c r="AN213" s="60"/>
      <c r="AO213" s="60"/>
      <c r="AP213" s="60"/>
      <c r="AQ213" s="60"/>
      <c r="AR213" s="60"/>
      <c r="AS213" s="60"/>
      <c r="AT213" s="60"/>
      <c r="AU213" s="60"/>
      <c r="AV213" s="60"/>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9"/>
    </row>
    <row r="214" spans="1:76" s="7" customFormat="1" ht="24" customHeight="1">
      <c r="A214" s="108" t="s">
        <v>158</v>
      </c>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10"/>
      <c r="AF214" s="71" t="s">
        <v>151</v>
      </c>
      <c r="AG214" s="60"/>
      <c r="AH214" s="60"/>
      <c r="AI214" s="60"/>
      <c r="AJ214" s="60" t="s">
        <v>156</v>
      </c>
      <c r="AK214" s="60"/>
      <c r="AL214" s="60"/>
      <c r="AM214" s="60"/>
      <c r="AN214" s="60"/>
      <c r="AO214" s="60"/>
      <c r="AP214" s="60"/>
      <c r="AQ214" s="60"/>
      <c r="AR214" s="60"/>
      <c r="AS214" s="60"/>
      <c r="AT214" s="60"/>
      <c r="AU214" s="60"/>
      <c r="AV214" s="60"/>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9"/>
    </row>
    <row r="215" spans="1:76" s="7" customFormat="1" ht="12">
      <c r="A215" s="296" t="s">
        <v>165</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177" t="s">
        <v>152</v>
      </c>
      <c r="AG215" s="155"/>
      <c r="AH215" s="155"/>
      <c r="AI215" s="155"/>
      <c r="AJ215" s="155" t="s">
        <v>153</v>
      </c>
      <c r="AK215" s="155"/>
      <c r="AL215" s="155"/>
      <c r="AM215" s="155"/>
      <c r="AN215" s="155"/>
      <c r="AO215" s="155"/>
      <c r="AP215" s="155"/>
      <c r="AQ215" s="155"/>
      <c r="AR215" s="60"/>
      <c r="AS215" s="60"/>
      <c r="AT215" s="60"/>
      <c r="AU215" s="60"/>
      <c r="AV215" s="60"/>
      <c r="AW215" s="58">
        <f>AW216+AW217+AW218</f>
        <v>0</v>
      </c>
      <c r="AX215" s="58"/>
      <c r="AY215" s="58"/>
      <c r="AZ215" s="58"/>
      <c r="BA215" s="58"/>
      <c r="BB215" s="58"/>
      <c r="BC215" s="58"/>
      <c r="BD215" s="58">
        <f>BD216+BD217+BD218</f>
        <v>0</v>
      </c>
      <c r="BE215" s="58"/>
      <c r="BF215" s="58"/>
      <c r="BG215" s="58"/>
      <c r="BH215" s="58"/>
      <c r="BI215" s="58"/>
      <c r="BJ215" s="58"/>
      <c r="BK215" s="58">
        <f>BK216+BK217+BK218</f>
        <v>0</v>
      </c>
      <c r="BL215" s="58"/>
      <c r="BM215" s="58"/>
      <c r="BN215" s="58"/>
      <c r="BO215" s="58"/>
      <c r="BP215" s="58"/>
      <c r="BQ215" s="58"/>
      <c r="BR215" s="58" t="s">
        <v>33</v>
      </c>
      <c r="BS215" s="58"/>
      <c r="BT215" s="58"/>
      <c r="BU215" s="58"/>
      <c r="BV215" s="58"/>
      <c r="BW215" s="58"/>
      <c r="BX215" s="59"/>
    </row>
    <row r="216" spans="1:76" s="7" customFormat="1" ht="25.5" customHeight="1">
      <c r="A216" s="72" t="s">
        <v>166</v>
      </c>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70"/>
      <c r="AF216" s="71" t="s">
        <v>222</v>
      </c>
      <c r="AG216" s="60"/>
      <c r="AH216" s="60"/>
      <c r="AI216" s="60"/>
      <c r="AJ216" s="60"/>
      <c r="AK216" s="60"/>
      <c r="AL216" s="60"/>
      <c r="AM216" s="60"/>
      <c r="AN216" s="60"/>
      <c r="AO216" s="60"/>
      <c r="AP216" s="60"/>
      <c r="AQ216" s="60"/>
      <c r="AR216" s="60"/>
      <c r="AS216" s="60"/>
      <c r="AT216" s="60"/>
      <c r="AU216" s="60"/>
      <c r="AV216" s="60"/>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t="s">
        <v>33</v>
      </c>
      <c r="BS216" s="58"/>
      <c r="BT216" s="58"/>
      <c r="BU216" s="58"/>
      <c r="BV216" s="58"/>
      <c r="BW216" s="58"/>
      <c r="BX216" s="59"/>
    </row>
    <row r="217" spans="1:76" s="7" customFormat="1" ht="12">
      <c r="A217" s="72" t="s">
        <v>167</v>
      </c>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70"/>
      <c r="AF217" s="71" t="s">
        <v>223</v>
      </c>
      <c r="AG217" s="60"/>
      <c r="AH217" s="60"/>
      <c r="AI217" s="60"/>
      <c r="AJ217" s="60"/>
      <c r="AK217" s="60"/>
      <c r="AL217" s="60"/>
      <c r="AM217" s="60"/>
      <c r="AN217" s="60"/>
      <c r="AO217" s="60"/>
      <c r="AP217" s="60"/>
      <c r="AQ217" s="60"/>
      <c r="AR217" s="60"/>
      <c r="AS217" s="60"/>
      <c r="AT217" s="60"/>
      <c r="AU217" s="60"/>
      <c r="AV217" s="60"/>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t="s">
        <v>33</v>
      </c>
      <c r="BS217" s="58"/>
      <c r="BT217" s="58"/>
      <c r="BU217" s="58"/>
      <c r="BV217" s="58"/>
      <c r="BW217" s="58"/>
      <c r="BX217" s="59"/>
    </row>
    <row r="218" spans="1:76" s="7" customFormat="1" ht="12">
      <c r="A218" s="185" t="s">
        <v>168</v>
      </c>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7"/>
      <c r="AF218" s="71" t="s">
        <v>224</v>
      </c>
      <c r="AG218" s="60"/>
      <c r="AH218" s="60"/>
      <c r="AI218" s="60"/>
      <c r="AJ218" s="60"/>
      <c r="AK218" s="60"/>
      <c r="AL218" s="60"/>
      <c r="AM218" s="60"/>
      <c r="AN218" s="60"/>
      <c r="AO218" s="60"/>
      <c r="AP218" s="60"/>
      <c r="AQ218" s="60"/>
      <c r="AR218" s="60"/>
      <c r="AS218" s="60"/>
      <c r="AT218" s="60"/>
      <c r="AU218" s="60"/>
      <c r="AV218" s="60"/>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t="s">
        <v>33</v>
      </c>
      <c r="BS218" s="58"/>
      <c r="BT218" s="58"/>
      <c r="BU218" s="58"/>
      <c r="BV218" s="58"/>
      <c r="BW218" s="58"/>
      <c r="BX218" s="59"/>
    </row>
    <row r="219" spans="1:76" s="7" customFormat="1" ht="12">
      <c r="A219" s="293" t="s">
        <v>169</v>
      </c>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5"/>
      <c r="AF219" s="177" t="s">
        <v>159</v>
      </c>
      <c r="AG219" s="155"/>
      <c r="AH219" s="155"/>
      <c r="AI219" s="155"/>
      <c r="AJ219" s="155" t="s">
        <v>33</v>
      </c>
      <c r="AK219" s="155"/>
      <c r="AL219" s="155"/>
      <c r="AM219" s="155"/>
      <c r="AN219" s="155"/>
      <c r="AO219" s="155"/>
      <c r="AP219" s="155"/>
      <c r="AQ219" s="155"/>
      <c r="AR219" s="60"/>
      <c r="AS219" s="60"/>
      <c r="AT219" s="60"/>
      <c r="AU219" s="60"/>
      <c r="AV219" s="60"/>
      <c r="AW219" s="58">
        <f>AW220</f>
        <v>0</v>
      </c>
      <c r="AX219" s="58"/>
      <c r="AY219" s="58"/>
      <c r="AZ219" s="58"/>
      <c r="BA219" s="58"/>
      <c r="BB219" s="58"/>
      <c r="BC219" s="58"/>
      <c r="BD219" s="58">
        <f>BD220</f>
        <v>0</v>
      </c>
      <c r="BE219" s="58"/>
      <c r="BF219" s="58"/>
      <c r="BG219" s="58"/>
      <c r="BH219" s="58"/>
      <c r="BI219" s="58"/>
      <c r="BJ219" s="58"/>
      <c r="BK219" s="58">
        <f>BK220</f>
        <v>0</v>
      </c>
      <c r="BL219" s="58"/>
      <c r="BM219" s="58"/>
      <c r="BN219" s="58"/>
      <c r="BO219" s="58"/>
      <c r="BP219" s="58"/>
      <c r="BQ219" s="58"/>
      <c r="BR219" s="58" t="s">
        <v>33</v>
      </c>
      <c r="BS219" s="58"/>
      <c r="BT219" s="58"/>
      <c r="BU219" s="58"/>
      <c r="BV219" s="58"/>
      <c r="BW219" s="58"/>
      <c r="BX219" s="59"/>
    </row>
    <row r="220" spans="1:76" s="7" customFormat="1" ht="24" customHeight="1">
      <c r="A220" s="72" t="s">
        <v>160</v>
      </c>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70"/>
      <c r="AF220" s="71" t="s">
        <v>161</v>
      </c>
      <c r="AG220" s="60"/>
      <c r="AH220" s="60"/>
      <c r="AI220" s="60"/>
      <c r="AJ220" s="60" t="s">
        <v>162</v>
      </c>
      <c r="AK220" s="60"/>
      <c r="AL220" s="60"/>
      <c r="AM220" s="60"/>
      <c r="AN220" s="60"/>
      <c r="AO220" s="60"/>
      <c r="AP220" s="60"/>
      <c r="AQ220" s="60"/>
      <c r="AR220" s="60"/>
      <c r="AS220" s="60"/>
      <c r="AT220" s="60"/>
      <c r="AU220" s="60"/>
      <c r="AV220" s="60"/>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t="s">
        <v>33</v>
      </c>
      <c r="BS220" s="58"/>
      <c r="BT220" s="58"/>
      <c r="BU220" s="58"/>
      <c r="BV220" s="58"/>
      <c r="BW220" s="58"/>
      <c r="BX220" s="59"/>
    </row>
    <row r="221" spans="1:76" s="7" customFormat="1" thickBot="1">
      <c r="A221" s="300"/>
      <c r="B221" s="301"/>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301"/>
      <c r="Y221" s="301"/>
      <c r="Z221" s="301"/>
      <c r="AA221" s="301"/>
      <c r="AB221" s="301"/>
      <c r="AC221" s="301"/>
      <c r="AD221" s="301"/>
      <c r="AE221" s="302"/>
      <c r="AF221" s="303"/>
      <c r="AG221" s="304"/>
      <c r="AH221" s="304"/>
      <c r="AI221" s="304"/>
      <c r="AJ221" s="304"/>
      <c r="AK221" s="304"/>
      <c r="AL221" s="304"/>
      <c r="AM221" s="304"/>
      <c r="AN221" s="304"/>
      <c r="AO221" s="304"/>
      <c r="AP221" s="304"/>
      <c r="AQ221" s="304"/>
      <c r="AR221" s="304"/>
      <c r="AS221" s="304"/>
      <c r="AT221" s="304"/>
      <c r="AU221" s="304"/>
      <c r="AV221" s="304"/>
      <c r="AW221" s="305"/>
      <c r="AX221" s="305"/>
      <c r="AY221" s="305"/>
      <c r="AZ221" s="305"/>
      <c r="BA221" s="305"/>
      <c r="BB221" s="305"/>
      <c r="BC221" s="305"/>
      <c r="BD221" s="305"/>
      <c r="BE221" s="305"/>
      <c r="BF221" s="305"/>
      <c r="BG221" s="305"/>
      <c r="BH221" s="305"/>
      <c r="BI221" s="305"/>
      <c r="BJ221" s="305"/>
      <c r="BK221" s="305"/>
      <c r="BL221" s="305"/>
      <c r="BM221" s="305"/>
      <c r="BN221" s="305"/>
      <c r="BO221" s="305"/>
      <c r="BP221" s="305"/>
      <c r="BQ221" s="305"/>
      <c r="BR221" s="305"/>
      <c r="BS221" s="305"/>
      <c r="BT221" s="305"/>
      <c r="BU221" s="305"/>
      <c r="BV221" s="305"/>
      <c r="BW221" s="305"/>
      <c r="BX221" s="306"/>
    </row>
    <row r="222" spans="1:76">
      <c r="A222" s="5"/>
      <c r="B222" s="5"/>
      <c r="C222" s="5"/>
      <c r="D222" s="5"/>
      <c r="E222" s="5"/>
      <c r="F222" s="5"/>
      <c r="G222" s="5"/>
      <c r="H222" s="5"/>
      <c r="I222" s="5"/>
      <c r="J222" s="5"/>
      <c r="K222" s="5"/>
      <c r="L222" s="5"/>
      <c r="M222" s="5"/>
      <c r="N222" s="5"/>
      <c r="O222" s="5"/>
      <c r="P222" s="5"/>
      <c r="AW222" s="307">
        <f>AW28+AW30-AW67</f>
        <v>0</v>
      </c>
      <c r="AX222" s="307"/>
      <c r="AY222" s="307"/>
      <c r="AZ222" s="307"/>
      <c r="BA222" s="307"/>
      <c r="BB222" s="307"/>
      <c r="BC222" s="307"/>
      <c r="BD222" s="307">
        <f t="shared" ref="BD222" si="32">BD28+BD30-BD67</f>
        <v>0</v>
      </c>
      <c r="BE222" s="307"/>
      <c r="BF222" s="307"/>
      <c r="BG222" s="307"/>
      <c r="BH222" s="307"/>
      <c r="BI222" s="307"/>
      <c r="BJ222" s="307"/>
      <c r="BK222" s="307">
        <f t="shared" ref="BK222" si="33">BK28+BK30-BK67</f>
        <v>0</v>
      </c>
      <c r="BL222" s="307"/>
      <c r="BM222" s="307"/>
      <c r="BN222" s="307"/>
      <c r="BO222" s="307"/>
      <c r="BP222" s="307"/>
      <c r="BQ222" s="307"/>
      <c r="BR222" s="54"/>
    </row>
    <row r="223" spans="1:76">
      <c r="A223" s="299" t="s">
        <v>227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row>
    <row r="224" spans="1:76">
      <c r="A224" s="299" t="s">
        <v>228</v>
      </c>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row>
    <row r="225" spans="1:76" ht="79.5" customHeight="1">
      <c r="A225" s="181" t="s">
        <v>229</v>
      </c>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row>
    <row r="226" spans="1:76" ht="35.25" customHeight="1">
      <c r="A226" s="183" t="s">
        <v>230</v>
      </c>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row>
    <row r="227" spans="1:76" ht="23.25" customHeight="1">
      <c r="A227" s="183" t="s">
        <v>231</v>
      </c>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row>
    <row r="228" spans="1:76" ht="33.75" customHeight="1">
      <c r="A228" s="179" t="s">
        <v>232</v>
      </c>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row>
    <row r="229" spans="1:76" ht="23.25" customHeight="1">
      <c r="A229" s="179" t="s">
        <v>233</v>
      </c>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180"/>
    </row>
    <row r="230" spans="1:76">
      <c r="A230" s="179" t="s">
        <v>234</v>
      </c>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180"/>
    </row>
    <row r="231" spans="1:76" ht="35.25" customHeight="1">
      <c r="A231" s="179" t="s">
        <v>235</v>
      </c>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R185:AV185"/>
    <mergeCell ref="AJ144:AQ144"/>
    <mergeCell ref="BK156:BQ156"/>
    <mergeCell ref="BD144:BJ144"/>
    <mergeCell ref="AW148:BC148"/>
    <mergeCell ref="BD157:BJ157"/>
    <mergeCell ref="AW162:BC162"/>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W145:BC145"/>
    <mergeCell ref="BD145:BJ145"/>
    <mergeCell ref="AR141:AV141"/>
    <mergeCell ref="AW143:BC143"/>
    <mergeCell ref="BD143:BJ143"/>
    <mergeCell ref="BK143:BQ143"/>
    <mergeCell ref="BR141:BX141"/>
    <mergeCell ref="BK159:BQ159"/>
    <mergeCell ref="BR159:BX159"/>
    <mergeCell ref="BR165:BX165"/>
    <mergeCell ref="BD175:BJ175"/>
    <mergeCell ref="AR171:AV171"/>
    <mergeCell ref="AW171:BC171"/>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173:AE173"/>
    <mergeCell ref="A171:AE171"/>
    <mergeCell ref="AF170:AI170"/>
    <mergeCell ref="AW172:BC172"/>
    <mergeCell ref="BD172:BJ172"/>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BK85:BQ85"/>
    <mergeCell ref="AF143:AI143"/>
    <mergeCell ref="BD114:BJ114"/>
    <mergeCell ref="AW94:BC94"/>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BR149:BX149"/>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A204:AE204"/>
    <mergeCell ref="A207:AE207"/>
    <mergeCell ref="AF207:AI207"/>
    <mergeCell ref="AJ196:AQ196"/>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97:AE197"/>
    <mergeCell ref="A194:AE194"/>
    <mergeCell ref="BD201:BJ201"/>
    <mergeCell ref="A195:AE195"/>
    <mergeCell ref="A202:AE202"/>
    <mergeCell ref="AF202:AI202"/>
    <mergeCell ref="AJ202:AQ202"/>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AW103:BC103"/>
    <mergeCell ref="BD129:BJ129"/>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BD109:BJ109"/>
    <mergeCell ref="BK112:BQ112"/>
    <mergeCell ref="BR128:BX128"/>
    <mergeCell ref="BK127:BQ127"/>
    <mergeCell ref="AJ134:AQ134"/>
    <mergeCell ref="BK129:BQ129"/>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BK133:BQ133"/>
    <mergeCell ref="BR97:BX97"/>
    <mergeCell ref="BD98:BJ98"/>
    <mergeCell ref="BK88:BQ88"/>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R126:AV12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AW122:BC122"/>
    <mergeCell ref="BD120:BJ120"/>
    <mergeCell ref="BD140:BJ140"/>
    <mergeCell ref="BK115:BQ115"/>
    <mergeCell ref="BD133:BJ133"/>
    <mergeCell ref="BD130:BJ130"/>
    <mergeCell ref="BD125:BJ125"/>
    <mergeCell ref="A129:AE129"/>
    <mergeCell ref="A126:AE126"/>
    <mergeCell ref="AF122:AI122"/>
    <mergeCell ref="AJ121:AQ121"/>
    <mergeCell ref="AR121:AV121"/>
    <mergeCell ref="AR127:AV127"/>
    <mergeCell ref="BR119:BX119"/>
    <mergeCell ref="A133:AE133"/>
    <mergeCell ref="AF133:AI133"/>
    <mergeCell ref="AF129:AI129"/>
    <mergeCell ref="A116:AE116"/>
    <mergeCell ref="A113:AE113"/>
    <mergeCell ref="BR123:BX123"/>
    <mergeCell ref="AW129:BC129"/>
    <mergeCell ref="BK137:BQ137"/>
    <mergeCell ref="AJ100:AQ100"/>
    <mergeCell ref="AJ124:AQ124"/>
    <mergeCell ref="BR130:BX130"/>
    <mergeCell ref="AR137:AV137"/>
    <mergeCell ref="BR102:BX102"/>
    <mergeCell ref="BR103:BX103"/>
    <mergeCell ref="BD134:BJ134"/>
    <mergeCell ref="AW121:BC121"/>
    <mergeCell ref="BD135:BJ135"/>
    <mergeCell ref="BK125:BQ125"/>
    <mergeCell ref="BD141:BJ141"/>
    <mergeCell ref="AW141:BC141"/>
    <mergeCell ref="AR138:AV138"/>
    <mergeCell ref="AW138:BC138"/>
    <mergeCell ref="BK132:BQ132"/>
    <mergeCell ref="AJ132:AQ132"/>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AR95:AV9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BR132:BX132"/>
    <mergeCell ref="AR140:AV140"/>
    <mergeCell ref="AR129:AV129"/>
    <mergeCell ref="AR50:AV50"/>
    <mergeCell ref="AW50:BC50"/>
    <mergeCell ref="AF47:AI47"/>
    <mergeCell ref="AF59:AI59"/>
    <mergeCell ref="AJ55:AQ55"/>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F58:AI58"/>
    <mergeCell ref="AW64:BC64"/>
    <mergeCell ref="BK68:BQ68"/>
    <mergeCell ref="BR58:BX58"/>
    <mergeCell ref="AW58:BC58"/>
    <mergeCell ref="BR60:BX60"/>
    <mergeCell ref="BD60:BJ60"/>
    <mergeCell ref="BD61:BJ62"/>
    <mergeCell ref="AR69:AV69"/>
    <mergeCell ref="AW69:BC69"/>
    <mergeCell ref="AR60:AV60"/>
    <mergeCell ref="AW67:BC67"/>
    <mergeCell ref="AW71:BC71"/>
    <mergeCell ref="AJ70:AQ70"/>
    <mergeCell ref="AW66:BC66"/>
    <mergeCell ref="BD66:BJ66"/>
    <mergeCell ref="AR66:AV66"/>
    <mergeCell ref="BD68:BJ68"/>
    <mergeCell ref="BK66:BQ66"/>
    <mergeCell ref="AF60:AI60"/>
    <mergeCell ref="AR61:AV62"/>
    <mergeCell ref="AF61:AI62"/>
    <mergeCell ref="AJ61:AQ62"/>
    <mergeCell ref="BR70:BX70"/>
    <mergeCell ref="BR67:BX67"/>
    <mergeCell ref="BR68:BX68"/>
    <mergeCell ref="BR71:BX71"/>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D67:BJ67"/>
    <mergeCell ref="AR72:AV72"/>
    <mergeCell ref="AJ69:AQ69"/>
    <mergeCell ref="BR65:BX65"/>
    <mergeCell ref="AF80:AI80"/>
    <mergeCell ref="AF72:AI72"/>
    <mergeCell ref="BR69:BX69"/>
    <mergeCell ref="BR85:BX85"/>
    <mergeCell ref="AF63:AI63"/>
    <mergeCell ref="BK65:BQ65"/>
    <mergeCell ref="BR66:BX66"/>
    <mergeCell ref="AR77:AV77"/>
    <mergeCell ref="BK81:BQ81"/>
    <mergeCell ref="BR88:BX88"/>
    <mergeCell ref="BK86:BQ86"/>
    <mergeCell ref="BR51:BX51"/>
    <mergeCell ref="BR48:BX48"/>
    <mergeCell ref="AW42:BC42"/>
    <mergeCell ref="BK48:BQ48"/>
    <mergeCell ref="BR52:BX52"/>
    <mergeCell ref="AR55:AV55"/>
    <mergeCell ref="BK45:BQ45"/>
    <mergeCell ref="AW61:BC62"/>
    <mergeCell ref="BR53:BX53"/>
    <mergeCell ref="BK51:BQ51"/>
    <mergeCell ref="BR59:BX59"/>
    <mergeCell ref="BK46:BQ46"/>
    <mergeCell ref="BR45:BX45"/>
    <mergeCell ref="AF46:AI46"/>
    <mergeCell ref="AR49:AV49"/>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R211:BX211"/>
    <mergeCell ref="BK211:BQ211"/>
    <mergeCell ref="AW211:BC211"/>
    <mergeCell ref="A46:AE46"/>
    <mergeCell ref="AW47:BC47"/>
    <mergeCell ref="BD47:BJ47"/>
    <mergeCell ref="AF48:AI48"/>
    <mergeCell ref="BR37:BX37"/>
    <mergeCell ref="A37:AE37"/>
    <mergeCell ref="AF37:AI37"/>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79:AI79"/>
    <mergeCell ref="AW79:BC79"/>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AW209:BC209"/>
    <mergeCell ref="BD209:BJ209"/>
    <mergeCell ref="BK209:BQ209"/>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R150:BX150"/>
    <mergeCell ref="BR155:BX155"/>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BD49:BJ49"/>
    <mergeCell ref="AF52:AI52"/>
    <mergeCell ref="AJ52:AQ52"/>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J42:AQ42"/>
    <mergeCell ref="BD43:BJ43"/>
    <mergeCell ref="BK43:BQ43"/>
    <mergeCell ref="AR44:AV44"/>
    <mergeCell ref="AW52:BC52"/>
    <mergeCell ref="BD52:BJ52"/>
    <mergeCell ref="BK52:BQ52"/>
    <mergeCell ref="AR47:AV47"/>
    <mergeCell ref="AF50:AI50"/>
    <mergeCell ref="AJ50:AQ50"/>
    <mergeCell ref="BK47:BQ47"/>
    <mergeCell ref="AF29:AI29"/>
    <mergeCell ref="AF30:AI30"/>
    <mergeCell ref="AF40:AI41"/>
    <mergeCell ref="AJ40:AQ41"/>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A35:AE35"/>
    <mergeCell ref="A29:AE29"/>
    <mergeCell ref="AR31:AV31"/>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BR35:BX35"/>
    <mergeCell ref="AJ43:AQ43"/>
    <mergeCell ref="AR43:AV43"/>
    <mergeCell ref="AF49:AI49"/>
    <mergeCell ref="BR38:BX38"/>
    <mergeCell ref="BR36:BX36"/>
    <mergeCell ref="BK36:BQ36"/>
    <mergeCell ref="BK38:BQ38"/>
    <mergeCell ref="A43:AE43"/>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D53:BJ53"/>
    <mergeCell ref="BR46:BX46"/>
    <mergeCell ref="BR43:BX43"/>
    <mergeCell ref="BR44:BX44"/>
    <mergeCell ref="AR52:AV52"/>
    <mergeCell ref="BR134:BX134"/>
    <mergeCell ref="AW136:BC136"/>
    <mergeCell ref="AW155:BC155"/>
    <mergeCell ref="BD155:BJ155"/>
    <mergeCell ref="AR42:AV42"/>
    <mergeCell ref="BK39:BQ39"/>
    <mergeCell ref="BR39:BX39"/>
    <mergeCell ref="BR40:BX41"/>
    <mergeCell ref="BK42:BQ42"/>
    <mergeCell ref="BK44:BQ44"/>
    <mergeCell ref="BR49:BX49"/>
    <mergeCell ref="AF97:AI97"/>
    <mergeCell ref="AJ97:AQ97"/>
    <mergeCell ref="A98:AE98"/>
    <mergeCell ref="AF98:AI98"/>
    <mergeCell ref="AJ98:AQ98"/>
    <mergeCell ref="AR98:AV98"/>
    <mergeCell ref="AR86:AV86"/>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48:AE48"/>
    <mergeCell ref="A50:AE50"/>
    <mergeCell ref="A51:AE51"/>
    <mergeCell ref="AF51:AI51"/>
    <mergeCell ref="A55:AE55"/>
    <mergeCell ref="AJ53:AQ53"/>
    <mergeCell ref="A57:AE57"/>
    <mergeCell ref="A61:AE61"/>
    <mergeCell ref="AJ65:AQ65"/>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80:AE80"/>
    <mergeCell ref="BR79:BX79"/>
    <mergeCell ref="BK155:BQ155"/>
    <mergeCell ref="BD56:BJ56"/>
    <mergeCell ref="BK60:BQ60"/>
    <mergeCell ref="BK64:BQ64"/>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W68:BC68"/>
    <mergeCell ref="AW73:BC73"/>
    <mergeCell ref="BK67:BQ67"/>
    <mergeCell ref="AR67:AV67"/>
    <mergeCell ref="AR70:AV70"/>
    <mergeCell ref="AJ57:AQ57"/>
    <mergeCell ref="BD59:BJ59"/>
    <mergeCell ref="AF70:AI70"/>
    <mergeCell ref="AJ71:AQ71"/>
    <mergeCell ref="AR71:AV71"/>
    <mergeCell ref="AJ63:AQ63"/>
    <mergeCell ref="AR144:AV144"/>
    <mergeCell ref="A146:AE146"/>
    <mergeCell ref="AF146:AI146"/>
    <mergeCell ref="AF154:AI154"/>
    <mergeCell ref="AF140:AI140"/>
    <mergeCell ref="AF148:AI148"/>
    <mergeCell ref="AF141:AI141"/>
    <mergeCell ref="A72:AE72"/>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R147:AV147"/>
    <mergeCell ref="AJ83:AQ83"/>
    <mergeCell ref="A87:AE87"/>
    <mergeCell ref="A94:AE94"/>
    <mergeCell ref="AJ87:AQ87"/>
    <mergeCell ref="BR90:BX90"/>
    <mergeCell ref="A147:AE147"/>
    <mergeCell ref="AF149:AI149"/>
    <mergeCell ref="AF134:AI134"/>
    <mergeCell ref="AJ135:AQ135"/>
    <mergeCell ref="AR135:AV135"/>
    <mergeCell ref="AW135:BC135"/>
    <mergeCell ref="AF139:AI139"/>
    <mergeCell ref="AJ139:AQ139"/>
    <mergeCell ref="AR139:AV139"/>
    <mergeCell ref="A164:AE164"/>
    <mergeCell ref="AF150:AI150"/>
    <mergeCell ref="AJ150:AQ150"/>
    <mergeCell ref="AR150:AV150"/>
    <mergeCell ref="A156:AE156"/>
    <mergeCell ref="A159:AE159"/>
    <mergeCell ref="AJ149:AQ149"/>
    <mergeCell ref="AW179:BC179"/>
    <mergeCell ref="AW152:BC152"/>
    <mergeCell ref="AR165:AV165"/>
    <mergeCell ref="AW165:BC165"/>
    <mergeCell ref="AW164:BC164"/>
    <mergeCell ref="AR134:AV134"/>
    <mergeCell ref="A174:AE174"/>
    <mergeCell ref="AJ152:AQ152"/>
    <mergeCell ref="AR149:AV149"/>
    <mergeCell ref="AJ157:AQ157"/>
    <mergeCell ref="A153:AE153"/>
    <mergeCell ref="A155:AE155"/>
    <mergeCell ref="AR136:AV136"/>
    <mergeCell ref="A161:AE161"/>
    <mergeCell ref="AF156:AI156"/>
    <mergeCell ref="AJ151:AQ151"/>
    <mergeCell ref="AF144:AI144"/>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F82:AI82"/>
    <mergeCell ref="AJ82:AQ82"/>
    <mergeCell ref="A149:AE149"/>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100:AE100"/>
    <mergeCell ref="A83:AE83"/>
    <mergeCell ref="AF94:AI94"/>
    <mergeCell ref="AR97:AV97"/>
    <mergeCell ref="AR92:AV92"/>
    <mergeCell ref="BK124:BQ124"/>
    <mergeCell ref="AR122:AV122"/>
    <mergeCell ref="BK111:BQ111"/>
    <mergeCell ref="BD123:BJ123"/>
    <mergeCell ref="BK123:BQ123"/>
    <mergeCell ref="BD117:BJ117"/>
    <mergeCell ref="BK110:BQ110"/>
    <mergeCell ref="AR76:AV76"/>
    <mergeCell ref="AW76:BC76"/>
    <mergeCell ref="BD76:BJ76"/>
    <mergeCell ref="AJ84:AQ84"/>
    <mergeCell ref="BK97:BQ97"/>
    <mergeCell ref="BD95:BJ95"/>
    <mergeCell ref="BK80:BQ80"/>
    <mergeCell ref="AW83:BC83"/>
    <mergeCell ref="BD86:BJ86"/>
    <mergeCell ref="AR87:AV87"/>
    <mergeCell ref="BD90:BJ90"/>
    <mergeCell ref="BD84:BJ84"/>
    <mergeCell ref="BR94:BX94"/>
    <mergeCell ref="BD85:BJ8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BK100:BQ100"/>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AJ88:AQ88"/>
    <mergeCell ref="AW120:BC120"/>
    <mergeCell ref="AF84:AI84"/>
    <mergeCell ref="BD82:BJ82"/>
    <mergeCell ref="AJ72:AQ72"/>
    <mergeCell ref="AF71:AI71"/>
    <mergeCell ref="AR116:AV116"/>
    <mergeCell ref="BD168:BJ168"/>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F57:AI57"/>
    <mergeCell ref="AF68:AI68"/>
    <mergeCell ref="BD132:BJ132"/>
    <mergeCell ref="AW128:BC128"/>
    <mergeCell ref="AR128:AV128"/>
    <mergeCell ref="AJ128:AQ128"/>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A160:AE160"/>
    <mergeCell ref="BD166:BJ166"/>
    <mergeCell ref="AF199:AI199"/>
    <mergeCell ref="AJ199:AQ199"/>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A201:AE201"/>
    <mergeCell ref="A179:AE179"/>
    <mergeCell ref="AW180:BC180"/>
    <mergeCell ref="AW181:BC181"/>
    <mergeCell ref="BK181:BQ181"/>
    <mergeCell ref="BK184:BQ184"/>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K196:BQ196"/>
    <mergeCell ref="AF195:AI195"/>
    <mergeCell ref="AJ195:AQ195"/>
    <mergeCell ref="AR195:AV195"/>
    <mergeCell ref="AW195:BC195"/>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69:BJ169"/>
    <mergeCell ref="BD149:BJ149"/>
    <mergeCell ref="AJ148:AQ148"/>
    <mergeCell ref="A154:AE154"/>
    <mergeCell ref="A144:AE144"/>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AR143:AV143"/>
    <mergeCell ref="BD148:BJ148"/>
    <mergeCell ref="A127:AE127"/>
    <mergeCell ref="AF127:AI127"/>
    <mergeCell ref="BD118:BJ118"/>
    <mergeCell ref="BK116:BQ116"/>
    <mergeCell ref="A111:AE111"/>
    <mergeCell ref="A117:AE117"/>
    <mergeCell ref="A103:AE103"/>
    <mergeCell ref="AW104:BC104"/>
    <mergeCell ref="BD104:BJ104"/>
    <mergeCell ref="A101:AE101"/>
    <mergeCell ref="BD103:BJ103"/>
    <mergeCell ref="BK101:BQ101"/>
    <mergeCell ref="AF105:AI105"/>
    <mergeCell ref="AF107:AI107"/>
    <mergeCell ref="AF101:AI101"/>
    <mergeCell ref="A121:AE121"/>
    <mergeCell ref="A114:AE114"/>
    <mergeCell ref="A120:AE120"/>
    <mergeCell ref="A115:AE115"/>
    <mergeCell ref="A124:AE124"/>
    <mergeCell ref="A123:AE123"/>
    <mergeCell ref="AW115:BC115"/>
    <mergeCell ref="A104:AE104"/>
    <mergeCell ref="A102:AE102"/>
    <mergeCell ref="AJ104:AQ104"/>
    <mergeCell ref="AW101:BC101"/>
    <mergeCell ref="BK138:BQ138"/>
    <mergeCell ref="AR124:AV124"/>
    <mergeCell ref="BR138:BX138"/>
    <mergeCell ref="AJ114:AQ114"/>
    <mergeCell ref="AR114:AV114"/>
    <mergeCell ref="AJ107:AQ107"/>
    <mergeCell ref="AR117:AV117"/>
    <mergeCell ref="BR108:BX108"/>
    <mergeCell ref="AW108:BC108"/>
    <mergeCell ref="BD116:BJ116"/>
    <mergeCell ref="BD108:BJ108"/>
    <mergeCell ref="BR104:BX104"/>
    <mergeCell ref="AR118:AV118"/>
    <mergeCell ref="AW119:BC119"/>
    <mergeCell ref="BD115:BJ115"/>
    <mergeCell ref="AW114:BC114"/>
    <mergeCell ref="AJ105:AQ105"/>
    <mergeCell ref="AW113:BC113"/>
    <mergeCell ref="BR107:BX107"/>
    <mergeCell ref="AR108:AV108"/>
    <mergeCell ref="AJ106:AQ106"/>
    <mergeCell ref="AR106:AV106"/>
    <mergeCell ref="BK108:BQ108"/>
    <mergeCell ref="AJ108:AQ108"/>
    <mergeCell ref="BK105:BQ105"/>
    <mergeCell ref="BD106:BJ106"/>
    <mergeCell ref="AW105:BC105"/>
    <mergeCell ref="BR111:BX111"/>
    <mergeCell ref="BR117:BX117"/>
    <mergeCell ref="BR129:BX129"/>
    <mergeCell ref="AW109:BC109"/>
    <mergeCell ref="BR122:BX122"/>
    <mergeCell ref="BD111:BJ111"/>
    <mergeCell ref="BR136:BX136"/>
    <mergeCell ref="BR125:BX125"/>
    <mergeCell ref="AJ112:AQ112"/>
    <mergeCell ref="AJ117:AQ117"/>
    <mergeCell ref="AJ116:AQ116"/>
    <mergeCell ref="AJ126:AQ126"/>
    <mergeCell ref="AJ129:AQ129"/>
    <mergeCell ref="A110:AE110"/>
    <mergeCell ref="AF110:AI110"/>
    <mergeCell ref="A99:AE99"/>
    <mergeCell ref="AF99:AI99"/>
    <mergeCell ref="AF108:AI108"/>
    <mergeCell ref="AF106:AI106"/>
    <mergeCell ref="A108:AE108"/>
    <mergeCell ref="AF109:AI109"/>
    <mergeCell ref="A107:AE107"/>
    <mergeCell ref="A109:AE109"/>
    <mergeCell ref="A105:AE105"/>
    <mergeCell ref="AR107:AV107"/>
    <mergeCell ref="BK106:BQ106"/>
    <mergeCell ref="A106:AE106"/>
    <mergeCell ref="AW102:BC102"/>
    <mergeCell ref="BD102:BJ102"/>
    <mergeCell ref="AJ101:AQ101"/>
    <mergeCell ref="AR101:AV101"/>
    <mergeCell ref="BK103:BQ103"/>
    <mergeCell ref="AF102:AI102"/>
    <mergeCell ref="AF103:AI103"/>
    <mergeCell ref="BD127:BJ127"/>
    <mergeCell ref="AW118:BC118"/>
    <mergeCell ref="BD121:BJ121"/>
    <mergeCell ref="BR118:BX118"/>
    <mergeCell ref="BR120:BX12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24" t="s">
        <v>170</v>
      </c>
      <c r="B3" s="224"/>
      <c r="C3" s="224"/>
      <c r="D3" s="224"/>
      <c r="E3" s="235" t="s">
        <v>18</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6"/>
      <c r="AN3" s="224" t="s">
        <v>172</v>
      </c>
      <c r="AO3" s="224"/>
      <c r="AP3" s="224"/>
      <c r="AQ3" s="224"/>
      <c r="AR3" s="224" t="s">
        <v>171</v>
      </c>
      <c r="AS3" s="224"/>
      <c r="AT3" s="224"/>
      <c r="AU3" s="224"/>
      <c r="AV3" s="224"/>
      <c r="AW3" s="239" t="s">
        <v>20</v>
      </c>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row>
    <row r="4" spans="1:77" ht="11.25" customHeight="1">
      <c r="A4" s="224"/>
      <c r="B4" s="224"/>
      <c r="C4" s="224"/>
      <c r="D4" s="224"/>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8"/>
      <c r="AN4" s="224"/>
      <c r="AO4" s="224"/>
      <c r="AP4" s="224"/>
      <c r="AQ4" s="224"/>
      <c r="AR4" s="224"/>
      <c r="AS4" s="224"/>
      <c r="AT4" s="224"/>
      <c r="AU4" s="224"/>
      <c r="AV4" s="224"/>
      <c r="AW4" s="233" t="s">
        <v>21</v>
      </c>
      <c r="AX4" s="234"/>
      <c r="AY4" s="234"/>
      <c r="AZ4" s="221" t="s">
        <v>587</v>
      </c>
      <c r="BA4" s="221"/>
      <c r="BB4" s="222" t="s">
        <v>58</v>
      </c>
      <c r="BC4" s="223"/>
      <c r="BD4" s="250" t="s">
        <v>21</v>
      </c>
      <c r="BE4" s="250"/>
      <c r="BF4" s="250"/>
      <c r="BG4" s="251" t="s">
        <v>644</v>
      </c>
      <c r="BH4" s="251"/>
      <c r="BI4" s="252" t="s">
        <v>58</v>
      </c>
      <c r="BJ4" s="252"/>
      <c r="BK4" s="233" t="s">
        <v>21</v>
      </c>
      <c r="BL4" s="234"/>
      <c r="BM4" s="234"/>
      <c r="BN4" s="221" t="s">
        <v>647</v>
      </c>
      <c r="BO4" s="221"/>
      <c r="BP4" s="222" t="s">
        <v>58</v>
      </c>
      <c r="BQ4" s="223"/>
      <c r="BR4" s="241" t="s">
        <v>23</v>
      </c>
      <c r="BS4" s="241"/>
      <c r="BT4" s="241"/>
      <c r="BU4" s="241"/>
      <c r="BV4" s="241"/>
      <c r="BW4" s="241"/>
      <c r="BX4" s="241"/>
    </row>
    <row r="5" spans="1:77" ht="36.75" customHeight="1">
      <c r="A5" s="224"/>
      <c r="B5" s="224"/>
      <c r="C5" s="224"/>
      <c r="D5" s="224"/>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8"/>
      <c r="AN5" s="224"/>
      <c r="AO5" s="224"/>
      <c r="AP5" s="224"/>
      <c r="AQ5" s="224"/>
      <c r="AR5" s="224"/>
      <c r="AS5" s="224"/>
      <c r="AT5" s="224"/>
      <c r="AU5" s="224"/>
      <c r="AV5" s="224"/>
      <c r="AW5" s="226" t="s">
        <v>173</v>
      </c>
      <c r="AX5" s="227"/>
      <c r="AY5" s="227"/>
      <c r="AZ5" s="227"/>
      <c r="BA5" s="227"/>
      <c r="BB5" s="227"/>
      <c r="BC5" s="228"/>
      <c r="BD5" s="242" t="s">
        <v>174</v>
      </c>
      <c r="BE5" s="227"/>
      <c r="BF5" s="227"/>
      <c r="BG5" s="227"/>
      <c r="BH5" s="227"/>
      <c r="BI5" s="227"/>
      <c r="BJ5" s="227"/>
      <c r="BK5" s="226" t="s">
        <v>175</v>
      </c>
      <c r="BL5" s="227"/>
      <c r="BM5" s="227"/>
      <c r="BN5" s="227"/>
      <c r="BO5" s="227"/>
      <c r="BP5" s="227"/>
      <c r="BQ5" s="228"/>
      <c r="BR5" s="242"/>
      <c r="BS5" s="242"/>
      <c r="BT5" s="242"/>
      <c r="BU5" s="242"/>
      <c r="BV5" s="242"/>
      <c r="BW5" s="242"/>
      <c r="BX5" s="242"/>
    </row>
    <row r="6" spans="1:77" ht="12.75" customHeight="1" thickBot="1">
      <c r="A6" s="220">
        <v>1</v>
      </c>
      <c r="B6" s="220"/>
      <c r="C6" s="220"/>
      <c r="D6" s="220"/>
      <c r="E6" s="253">
        <v>2</v>
      </c>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20">
        <v>3</v>
      </c>
      <c r="AO6" s="220"/>
      <c r="AP6" s="220"/>
      <c r="AQ6" s="220"/>
      <c r="AR6" s="220">
        <v>4</v>
      </c>
      <c r="AS6" s="220"/>
      <c r="AT6" s="220"/>
      <c r="AU6" s="220"/>
      <c r="AV6" s="220"/>
      <c r="AW6" s="220">
        <v>5</v>
      </c>
      <c r="AX6" s="220"/>
      <c r="AY6" s="220"/>
      <c r="AZ6" s="220"/>
      <c r="BA6" s="220"/>
      <c r="BB6" s="220"/>
      <c r="BC6" s="220"/>
      <c r="BD6" s="220">
        <v>6</v>
      </c>
      <c r="BE6" s="220"/>
      <c r="BF6" s="220"/>
      <c r="BG6" s="220"/>
      <c r="BH6" s="220"/>
      <c r="BI6" s="220"/>
      <c r="BJ6" s="220"/>
      <c r="BK6" s="220">
        <v>7</v>
      </c>
      <c r="BL6" s="220"/>
      <c r="BM6" s="220"/>
      <c r="BN6" s="220"/>
      <c r="BO6" s="220"/>
      <c r="BP6" s="220"/>
      <c r="BQ6" s="220"/>
      <c r="BR6" s="220">
        <v>8</v>
      </c>
      <c r="BS6" s="220"/>
      <c r="BT6" s="220"/>
      <c r="BU6" s="220"/>
      <c r="BV6" s="220"/>
      <c r="BW6" s="220"/>
      <c r="BX6" s="22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8797269.7999999989</v>
      </c>
      <c r="AX7" s="384"/>
      <c r="AY7" s="384"/>
      <c r="AZ7" s="384"/>
      <c r="BA7" s="384"/>
      <c r="BB7" s="384"/>
      <c r="BC7" s="384"/>
      <c r="BD7" s="384">
        <f>BD12+BD15+BD22</f>
        <v>6910057</v>
      </c>
      <c r="BE7" s="384"/>
      <c r="BF7" s="384"/>
      <c r="BG7" s="384"/>
      <c r="BH7" s="384"/>
      <c r="BI7" s="384"/>
      <c r="BJ7" s="384"/>
      <c r="BK7" s="384">
        <f>BK12+BK15+BK22</f>
        <v>6905260</v>
      </c>
      <c r="BL7" s="384"/>
      <c r="BM7" s="384"/>
      <c r="BN7" s="384"/>
      <c r="BO7" s="384"/>
      <c r="BP7" s="384"/>
      <c r="BQ7" s="384"/>
      <c r="BR7" s="229"/>
      <c r="BS7" s="229"/>
      <c r="BT7" s="229"/>
      <c r="BU7" s="229"/>
      <c r="BV7" s="229"/>
      <c r="BW7" s="229"/>
      <c r="BX7" s="230"/>
    </row>
    <row r="8" spans="1:77" ht="108" customHeight="1">
      <c r="A8" s="220" t="s">
        <v>176</v>
      </c>
      <c r="B8" s="220"/>
      <c r="C8" s="220"/>
      <c r="D8" s="22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54" t="s">
        <v>33</v>
      </c>
      <c r="AS8" s="254"/>
      <c r="AT8" s="254"/>
      <c r="AU8" s="254"/>
      <c r="AV8" s="254"/>
      <c r="AW8" s="90"/>
      <c r="AX8" s="90"/>
      <c r="AY8" s="90"/>
      <c r="AZ8" s="90"/>
      <c r="BA8" s="90"/>
      <c r="BB8" s="90"/>
      <c r="BC8" s="90"/>
      <c r="BD8" s="90"/>
      <c r="BE8" s="90"/>
      <c r="BF8" s="90"/>
      <c r="BG8" s="90"/>
      <c r="BH8" s="90"/>
      <c r="BI8" s="90"/>
      <c r="BJ8" s="90"/>
      <c r="BK8" s="90"/>
      <c r="BL8" s="90"/>
      <c r="BM8" s="90"/>
      <c r="BN8" s="90"/>
      <c r="BO8" s="90"/>
      <c r="BP8" s="90"/>
      <c r="BQ8" s="90"/>
      <c r="BR8" s="328"/>
      <c r="BS8" s="328"/>
      <c r="BT8" s="328"/>
      <c r="BU8" s="328"/>
      <c r="BV8" s="328"/>
      <c r="BW8" s="328"/>
      <c r="BX8" s="329"/>
    </row>
    <row r="9" spans="1:77" ht="25.5" customHeight="1">
      <c r="A9" s="220" t="s">
        <v>177</v>
      </c>
      <c r="B9" s="220"/>
      <c r="C9" s="220"/>
      <c r="D9" s="22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54"/>
      <c r="AP9" s="254"/>
      <c r="AQ9" s="254"/>
      <c r="AR9" s="254" t="s">
        <v>33</v>
      </c>
      <c r="AS9" s="254"/>
      <c r="AT9" s="254"/>
      <c r="AU9" s="254"/>
      <c r="AV9" s="254"/>
      <c r="AW9" s="90"/>
      <c r="AX9" s="90"/>
      <c r="AY9" s="90"/>
      <c r="AZ9" s="90"/>
      <c r="BA9" s="90"/>
      <c r="BB9" s="90"/>
      <c r="BC9" s="90"/>
      <c r="BD9" s="90"/>
      <c r="BE9" s="90"/>
      <c r="BF9" s="90"/>
      <c r="BG9" s="90"/>
      <c r="BH9" s="90"/>
      <c r="BI9" s="90"/>
      <c r="BJ9" s="90"/>
      <c r="BK9" s="90"/>
      <c r="BL9" s="90"/>
      <c r="BM9" s="90"/>
      <c r="BN9" s="90"/>
      <c r="BO9" s="90"/>
      <c r="BP9" s="90"/>
      <c r="BQ9" s="90"/>
      <c r="BR9" s="328"/>
      <c r="BS9" s="328"/>
      <c r="BT9" s="328"/>
      <c r="BU9" s="328"/>
      <c r="BV9" s="328"/>
      <c r="BW9" s="328"/>
      <c r="BX9" s="329"/>
    </row>
    <row r="10" spans="1:77" ht="24" customHeight="1">
      <c r="A10" s="220" t="s">
        <v>178</v>
      </c>
      <c r="B10" s="220"/>
      <c r="C10" s="220"/>
      <c r="D10" s="22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Раздел1!AW131+Раздел1!AW135+Раздел1!AW136+Раздел1!AW140+Раздел1!AW148+Раздел1!AW179+Раздел1!AW162+Раздел1!AW156+Раздел1!AW190+Раздел1!AW189</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20" t="s">
        <v>179</v>
      </c>
      <c r="B11" s="220"/>
      <c r="C11" s="220"/>
      <c r="D11" s="220"/>
      <c r="E11" s="371" t="s">
        <v>199</v>
      </c>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5"/>
      <c r="AN11" s="327">
        <v>26400</v>
      </c>
      <c r="AO11" s="254"/>
      <c r="AP11" s="254"/>
      <c r="AQ11" s="254"/>
      <c r="AR11" s="254" t="s">
        <v>33</v>
      </c>
      <c r="AS11" s="254"/>
      <c r="AT11" s="254"/>
      <c r="AU11" s="254"/>
      <c r="AV11" s="254"/>
      <c r="AW11" s="178">
        <f>AW12+AW15+AW22</f>
        <v>8334265.2299999995</v>
      </c>
      <c r="AX11" s="178"/>
      <c r="AY11" s="178"/>
      <c r="AZ11" s="178"/>
      <c r="BA11" s="178"/>
      <c r="BB11" s="178"/>
      <c r="BC11" s="178"/>
      <c r="BD11" s="178">
        <f t="shared" ref="BD11" si="0">BD12+BD15+BD22</f>
        <v>6910057</v>
      </c>
      <c r="BE11" s="178"/>
      <c r="BF11" s="178"/>
      <c r="BG11" s="178"/>
      <c r="BH11" s="178"/>
      <c r="BI11" s="178"/>
      <c r="BJ11" s="178"/>
      <c r="BK11" s="178">
        <f t="shared" ref="BK11" si="1">BK12+BK15+BK22</f>
        <v>6905260</v>
      </c>
      <c r="BL11" s="178"/>
      <c r="BM11" s="178"/>
      <c r="BN11" s="178"/>
      <c r="BO11" s="178"/>
      <c r="BP11" s="178"/>
      <c r="BQ11" s="178"/>
      <c r="BR11" s="328"/>
      <c r="BS11" s="328"/>
      <c r="BT11" s="328"/>
      <c r="BU11" s="328"/>
      <c r="BV11" s="328"/>
      <c r="BW11" s="328"/>
      <c r="BX11" s="329"/>
    </row>
    <row r="12" spans="1:77" ht="33.75" customHeight="1">
      <c r="A12" s="220" t="s">
        <v>180</v>
      </c>
      <c r="B12" s="220"/>
      <c r="C12" s="220"/>
      <c r="D12" s="22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54" t="s">
        <v>33</v>
      </c>
      <c r="AS12" s="254"/>
      <c r="AT12" s="254"/>
      <c r="AU12" s="254"/>
      <c r="AV12" s="254"/>
      <c r="AW12" s="170">
        <f>AW13+AW14</f>
        <v>2603229.5999999996</v>
      </c>
      <c r="AX12" s="170"/>
      <c r="AY12" s="170"/>
      <c r="AZ12" s="170"/>
      <c r="BA12" s="170"/>
      <c r="BB12" s="170"/>
      <c r="BC12" s="170"/>
      <c r="BD12" s="170">
        <f>BD13+BD14</f>
        <v>2370600</v>
      </c>
      <c r="BE12" s="170"/>
      <c r="BF12" s="170"/>
      <c r="BG12" s="170"/>
      <c r="BH12" s="170"/>
      <c r="BI12" s="170"/>
      <c r="BJ12" s="170"/>
      <c r="BK12" s="170">
        <f>BK13+BK14</f>
        <v>2370600</v>
      </c>
      <c r="BL12" s="170"/>
      <c r="BM12" s="170"/>
      <c r="BN12" s="170"/>
      <c r="BO12" s="170"/>
      <c r="BP12" s="170"/>
      <c r="BQ12" s="170"/>
      <c r="BR12" s="328"/>
      <c r="BS12" s="328"/>
      <c r="BT12" s="328"/>
      <c r="BU12" s="328"/>
      <c r="BV12" s="328"/>
      <c r="BW12" s="328"/>
      <c r="BX12" s="329"/>
    </row>
    <row r="13" spans="1:77" ht="24.75" customHeight="1">
      <c r="A13" s="220" t="s">
        <v>181</v>
      </c>
      <c r="B13" s="220"/>
      <c r="C13" s="220"/>
      <c r="D13" s="22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54"/>
      <c r="AP13" s="254"/>
      <c r="AQ13" s="254"/>
      <c r="AR13" s="254" t="s">
        <v>33</v>
      </c>
      <c r="AS13" s="254"/>
      <c r="AT13" s="254"/>
      <c r="AU13" s="254"/>
      <c r="AV13" s="254"/>
      <c r="AW13" s="90">
        <f>Раздел1!AW127</f>
        <v>2603229.5999999996</v>
      </c>
      <c r="AX13" s="90"/>
      <c r="AY13" s="90"/>
      <c r="AZ13" s="90"/>
      <c r="BA13" s="90"/>
      <c r="BB13" s="90"/>
      <c r="BC13" s="90"/>
      <c r="BD13" s="90">
        <f>Раздел1!BD127</f>
        <v>2370600</v>
      </c>
      <c r="BE13" s="90"/>
      <c r="BF13" s="90"/>
      <c r="BG13" s="90"/>
      <c r="BH13" s="90"/>
      <c r="BI13" s="90"/>
      <c r="BJ13" s="90"/>
      <c r="BK13" s="90">
        <f>Раздел1!BK127</f>
        <v>2370600</v>
      </c>
      <c r="BL13" s="90"/>
      <c r="BM13" s="90"/>
      <c r="BN13" s="90"/>
      <c r="BO13" s="90"/>
      <c r="BP13" s="90"/>
      <c r="BQ13" s="90"/>
      <c r="BR13" s="328"/>
      <c r="BS13" s="328"/>
      <c r="BT13" s="328"/>
      <c r="BU13" s="328"/>
      <c r="BV13" s="328"/>
      <c r="BW13" s="328"/>
      <c r="BX13" s="329"/>
    </row>
    <row r="14" spans="1:77" ht="13.5">
      <c r="A14" s="220" t="s">
        <v>182</v>
      </c>
      <c r="B14" s="220"/>
      <c r="C14" s="220"/>
      <c r="D14" s="22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54"/>
      <c r="AP14" s="254"/>
      <c r="AQ14" s="254"/>
      <c r="AR14" s="254" t="s">
        <v>33</v>
      </c>
      <c r="AS14" s="254"/>
      <c r="AT14" s="254"/>
      <c r="AU14" s="254"/>
      <c r="AV14" s="254"/>
      <c r="AW14" s="90"/>
      <c r="AX14" s="90"/>
      <c r="AY14" s="90"/>
      <c r="AZ14" s="90"/>
      <c r="BA14" s="90"/>
      <c r="BB14" s="90"/>
      <c r="BC14" s="90"/>
      <c r="BD14" s="90"/>
      <c r="BE14" s="90"/>
      <c r="BF14" s="90"/>
      <c r="BG14" s="90"/>
      <c r="BH14" s="90"/>
      <c r="BI14" s="90"/>
      <c r="BJ14" s="90"/>
      <c r="BK14" s="90"/>
      <c r="BL14" s="90"/>
      <c r="BM14" s="90"/>
      <c r="BN14" s="90"/>
      <c r="BO14" s="90"/>
      <c r="BP14" s="90"/>
      <c r="BQ14" s="90"/>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54" t="s">
        <v>33</v>
      </c>
      <c r="AS15" s="254"/>
      <c r="AT15" s="254"/>
      <c r="AU15" s="254"/>
      <c r="AV15" s="254"/>
      <c r="AW15" s="170">
        <f>AW16+AW17</f>
        <v>5104397.63</v>
      </c>
      <c r="AX15" s="170"/>
      <c r="AY15" s="170"/>
      <c r="AZ15" s="170"/>
      <c r="BA15" s="170"/>
      <c r="BB15" s="170"/>
      <c r="BC15" s="170"/>
      <c r="BD15" s="170">
        <f>BD16+BD17</f>
        <v>4447194</v>
      </c>
      <c r="BE15" s="170"/>
      <c r="BF15" s="170"/>
      <c r="BG15" s="170"/>
      <c r="BH15" s="170"/>
      <c r="BI15" s="170"/>
      <c r="BJ15" s="170"/>
      <c r="BK15" s="170">
        <f>BK16+BK17</f>
        <v>4442397</v>
      </c>
      <c r="BL15" s="170"/>
      <c r="BM15" s="170"/>
      <c r="BN15" s="170"/>
      <c r="BO15" s="170"/>
      <c r="BP15" s="170"/>
      <c r="BQ15" s="170"/>
      <c r="BR15" s="328"/>
      <c r="BS15" s="328"/>
      <c r="BT15" s="328"/>
      <c r="BU15" s="328"/>
      <c r="BV15" s="328"/>
      <c r="BW15" s="328"/>
      <c r="BX15" s="329"/>
    </row>
    <row r="16" spans="1:77" ht="23.25" customHeight="1">
      <c r="A16" s="220" t="s">
        <v>184</v>
      </c>
      <c r="B16" s="220"/>
      <c r="C16" s="220"/>
      <c r="D16" s="22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54" t="s">
        <v>33</v>
      </c>
      <c r="AS16" s="254"/>
      <c r="AT16" s="254"/>
      <c r="AU16" s="254"/>
      <c r="AV16" s="254"/>
      <c r="AW16" s="90">
        <f>Раздел1!AW129</f>
        <v>5104397.63</v>
      </c>
      <c r="AX16" s="90"/>
      <c r="AY16" s="90"/>
      <c r="AZ16" s="90"/>
      <c r="BA16" s="90"/>
      <c r="BB16" s="90"/>
      <c r="BC16" s="90"/>
      <c r="BD16" s="90">
        <f>Раздел1!BD129</f>
        <v>4447194</v>
      </c>
      <c r="BE16" s="90"/>
      <c r="BF16" s="90"/>
      <c r="BG16" s="90"/>
      <c r="BH16" s="90"/>
      <c r="BI16" s="90"/>
      <c r="BJ16" s="90"/>
      <c r="BK16" s="90">
        <f>Раздел1!BK129</f>
        <v>4442397</v>
      </c>
      <c r="BL16" s="90"/>
      <c r="BM16" s="90"/>
      <c r="BN16" s="90"/>
      <c r="BO16" s="90"/>
      <c r="BP16" s="90"/>
      <c r="BQ16" s="90"/>
      <c r="BR16" s="328"/>
      <c r="BS16" s="328"/>
      <c r="BT16" s="328"/>
      <c r="BU16" s="328"/>
      <c r="BV16" s="328"/>
      <c r="BW16" s="328"/>
      <c r="BX16" s="329"/>
    </row>
    <row r="17" spans="1:76" ht="13.5">
      <c r="A17" s="220" t="s">
        <v>185</v>
      </c>
      <c r="B17" s="220"/>
      <c r="C17" s="220"/>
      <c r="D17" s="22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54"/>
      <c r="AP17" s="254"/>
      <c r="AQ17" s="254"/>
      <c r="AR17" s="254" t="s">
        <v>33</v>
      </c>
      <c r="AS17" s="254"/>
      <c r="AT17" s="254"/>
      <c r="AU17" s="254"/>
      <c r="AV17" s="254"/>
      <c r="AW17" s="90"/>
      <c r="AX17" s="90"/>
      <c r="AY17" s="90"/>
      <c r="AZ17" s="90"/>
      <c r="BA17" s="90"/>
      <c r="BB17" s="90"/>
      <c r="BC17" s="90"/>
      <c r="BD17" s="90"/>
      <c r="BE17" s="90"/>
      <c r="BF17" s="90"/>
      <c r="BG17" s="90"/>
      <c r="BH17" s="90"/>
      <c r="BI17" s="90"/>
      <c r="BJ17" s="90"/>
      <c r="BK17" s="90"/>
      <c r="BL17" s="90"/>
      <c r="BM17" s="90"/>
      <c r="BN17" s="90"/>
      <c r="BO17" s="90"/>
      <c r="BP17" s="90"/>
      <c r="BQ17" s="90"/>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54"/>
      <c r="AP18" s="254"/>
      <c r="AQ18" s="254"/>
      <c r="AR18" s="254" t="s">
        <v>33</v>
      </c>
      <c r="AS18" s="254"/>
      <c r="AT18" s="254"/>
      <c r="AU18" s="254"/>
      <c r="AV18" s="254"/>
      <c r="AW18" s="90"/>
      <c r="AX18" s="90"/>
      <c r="AY18" s="90"/>
      <c r="AZ18" s="90"/>
      <c r="BA18" s="90"/>
      <c r="BB18" s="90"/>
      <c r="BC18" s="90"/>
      <c r="BD18" s="90"/>
      <c r="BE18" s="90"/>
      <c r="BF18" s="90"/>
      <c r="BG18" s="90"/>
      <c r="BH18" s="90"/>
      <c r="BI18" s="90"/>
      <c r="BJ18" s="90"/>
      <c r="BK18" s="90"/>
      <c r="BL18" s="90"/>
      <c r="BM18" s="90"/>
      <c r="BN18" s="90"/>
      <c r="BO18" s="90"/>
      <c r="BP18" s="90"/>
      <c r="BQ18" s="90"/>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54"/>
      <c r="AP19" s="254"/>
      <c r="AQ19" s="254"/>
      <c r="AR19" s="254" t="s">
        <v>33</v>
      </c>
      <c r="AS19" s="254"/>
      <c r="AT19" s="254"/>
      <c r="AU19" s="254"/>
      <c r="AV19" s="254"/>
      <c r="AW19" s="90"/>
      <c r="AX19" s="90"/>
      <c r="AY19" s="90"/>
      <c r="AZ19" s="90"/>
      <c r="BA19" s="90"/>
      <c r="BB19" s="90"/>
      <c r="BC19" s="90"/>
      <c r="BD19" s="90"/>
      <c r="BE19" s="90"/>
      <c r="BF19" s="90"/>
      <c r="BG19" s="90"/>
      <c r="BH19" s="90"/>
      <c r="BI19" s="90"/>
      <c r="BJ19" s="90"/>
      <c r="BK19" s="90"/>
      <c r="BL19" s="90"/>
      <c r="BM19" s="90"/>
      <c r="BN19" s="90"/>
      <c r="BO19" s="90"/>
      <c r="BP19" s="90"/>
      <c r="BQ19" s="90"/>
      <c r="BR19" s="328"/>
      <c r="BS19" s="328"/>
      <c r="BT19" s="328"/>
      <c r="BU19" s="328"/>
      <c r="BV19" s="328"/>
      <c r="BW19" s="328"/>
      <c r="BX19" s="329"/>
    </row>
    <row r="20" spans="1:76" ht="24.75" customHeight="1">
      <c r="A20" s="220" t="s">
        <v>188</v>
      </c>
      <c r="B20" s="220"/>
      <c r="C20" s="220"/>
      <c r="D20" s="22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54"/>
      <c r="AP20" s="254"/>
      <c r="AQ20" s="254"/>
      <c r="AR20" s="254" t="s">
        <v>33</v>
      </c>
      <c r="AS20" s="254"/>
      <c r="AT20" s="254"/>
      <c r="AU20" s="254"/>
      <c r="AV20" s="254"/>
      <c r="AW20" s="90"/>
      <c r="AX20" s="90"/>
      <c r="AY20" s="90"/>
      <c r="AZ20" s="90"/>
      <c r="BA20" s="90"/>
      <c r="BB20" s="90"/>
      <c r="BC20" s="90"/>
      <c r="BD20" s="90"/>
      <c r="BE20" s="90"/>
      <c r="BF20" s="90"/>
      <c r="BG20" s="90"/>
      <c r="BH20" s="90"/>
      <c r="BI20" s="90"/>
      <c r="BJ20" s="90"/>
      <c r="BK20" s="90"/>
      <c r="BL20" s="90"/>
      <c r="BM20" s="90"/>
      <c r="BN20" s="90"/>
      <c r="BO20" s="90"/>
      <c r="BP20" s="90"/>
      <c r="BQ20" s="90"/>
      <c r="BR20" s="328"/>
      <c r="BS20" s="328"/>
      <c r="BT20" s="328"/>
      <c r="BU20" s="328"/>
      <c r="BV20" s="328"/>
      <c r="BW20" s="328"/>
      <c r="BX20" s="329"/>
    </row>
    <row r="21" spans="1:76" ht="13.5">
      <c r="A21" s="220" t="s">
        <v>189</v>
      </c>
      <c r="B21" s="220"/>
      <c r="C21" s="220"/>
      <c r="D21" s="22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54"/>
      <c r="AP21" s="254"/>
      <c r="AQ21" s="254"/>
      <c r="AR21" s="254" t="s">
        <v>33</v>
      </c>
      <c r="AS21" s="254"/>
      <c r="AT21" s="254"/>
      <c r="AU21" s="254"/>
      <c r="AV21" s="254"/>
      <c r="AW21" s="90"/>
      <c r="AX21" s="90"/>
      <c r="AY21" s="90"/>
      <c r="AZ21" s="90"/>
      <c r="BA21" s="90"/>
      <c r="BB21" s="90"/>
      <c r="BC21" s="90"/>
      <c r="BD21" s="90"/>
      <c r="BE21" s="90"/>
      <c r="BF21" s="90"/>
      <c r="BG21" s="90"/>
      <c r="BH21" s="90"/>
      <c r="BI21" s="90"/>
      <c r="BJ21" s="90"/>
      <c r="BK21" s="90"/>
      <c r="BL21" s="90"/>
      <c r="BM21" s="90"/>
      <c r="BN21" s="90"/>
      <c r="BO21" s="90"/>
      <c r="BP21" s="90"/>
      <c r="BQ21" s="90"/>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54" t="s">
        <v>33</v>
      </c>
      <c r="AS22" s="254"/>
      <c r="AT22" s="254"/>
      <c r="AU22" s="254"/>
      <c r="AV22" s="254"/>
      <c r="AW22" s="170">
        <f>AW23+AW24</f>
        <v>626638</v>
      </c>
      <c r="AX22" s="170"/>
      <c r="AY22" s="170"/>
      <c r="AZ22" s="170"/>
      <c r="BA22" s="170"/>
      <c r="BB22" s="170"/>
      <c r="BC22" s="170"/>
      <c r="BD22" s="170">
        <f>BD23+BD24</f>
        <v>92263</v>
      </c>
      <c r="BE22" s="170"/>
      <c r="BF22" s="170"/>
      <c r="BG22" s="170"/>
      <c r="BH22" s="170"/>
      <c r="BI22" s="170"/>
      <c r="BJ22" s="170"/>
      <c r="BK22" s="170">
        <f>BK23+BK24</f>
        <v>92263</v>
      </c>
      <c r="BL22" s="170"/>
      <c r="BM22" s="170"/>
      <c r="BN22" s="170"/>
      <c r="BO22" s="170"/>
      <c r="BP22" s="170"/>
      <c r="BQ22" s="170"/>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Раздел1!AW128</f>
        <v>626638</v>
      </c>
      <c r="AX23" s="339"/>
      <c r="AY23" s="339"/>
      <c r="AZ23" s="339"/>
      <c r="BA23" s="339"/>
      <c r="BB23" s="339"/>
      <c r="BC23" s="339"/>
      <c r="BD23" s="339">
        <f>Раздел1!BD128</f>
        <v>92263</v>
      </c>
      <c r="BE23" s="339"/>
      <c r="BF23" s="339"/>
      <c r="BG23" s="339"/>
      <c r="BH23" s="339"/>
      <c r="BI23" s="339"/>
      <c r="BJ23" s="339"/>
      <c r="BK23" s="339">
        <f>Раздел1!BK128</f>
        <v>92263</v>
      </c>
      <c r="BL23" s="339"/>
      <c r="BM23" s="339"/>
      <c r="BN23" s="339"/>
      <c r="BO23" s="339"/>
      <c r="BP23" s="339"/>
      <c r="BQ23" s="339"/>
      <c r="BR23" s="340"/>
      <c r="BS23" s="340"/>
      <c r="BT23" s="340"/>
      <c r="BU23" s="340"/>
      <c r="BV23" s="340"/>
      <c r="BW23" s="340"/>
      <c r="BX23" s="341"/>
    </row>
    <row r="24" spans="1:76">
      <c r="A24" s="254" t="s">
        <v>192</v>
      </c>
      <c r="B24" s="254"/>
      <c r="C24" s="254"/>
      <c r="D24" s="25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54"/>
      <c r="AP24" s="254"/>
      <c r="AQ24" s="254"/>
      <c r="AR24" s="254" t="s">
        <v>33</v>
      </c>
      <c r="AS24" s="254"/>
      <c r="AT24" s="254"/>
      <c r="AU24" s="254"/>
      <c r="AV24" s="254"/>
      <c r="AW24" s="90"/>
      <c r="AX24" s="90"/>
      <c r="AY24" s="90"/>
      <c r="AZ24" s="90"/>
      <c r="BA24" s="90"/>
      <c r="BB24" s="90"/>
      <c r="BC24" s="90"/>
      <c r="BD24" s="90"/>
      <c r="BE24" s="90"/>
      <c r="BF24" s="90"/>
      <c r="BG24" s="90"/>
      <c r="BH24" s="90"/>
      <c r="BI24" s="90"/>
      <c r="BJ24" s="90"/>
      <c r="BK24" s="90"/>
      <c r="BL24" s="90"/>
      <c r="BM24" s="90"/>
      <c r="BN24" s="90"/>
      <c r="BO24" s="90"/>
      <c r="BP24" s="90"/>
      <c r="BQ24" s="90"/>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8797269.7999999989</v>
      </c>
      <c r="AX25" s="339"/>
      <c r="AY25" s="339"/>
      <c r="AZ25" s="339"/>
      <c r="BA25" s="339"/>
      <c r="BB25" s="339"/>
      <c r="BC25" s="339"/>
      <c r="BD25" s="339">
        <f t="shared" ref="BD25" si="2">BD7</f>
        <v>6910057</v>
      </c>
      <c r="BE25" s="339"/>
      <c r="BF25" s="339"/>
      <c r="BG25" s="339"/>
      <c r="BH25" s="339"/>
      <c r="BI25" s="339"/>
      <c r="BJ25" s="339"/>
      <c r="BK25" s="339">
        <f t="shared" ref="BK25" si="3">BK7</f>
        <v>6905260</v>
      </c>
      <c r="BL25" s="339"/>
      <c r="BM25" s="339"/>
      <c r="BN25" s="339"/>
      <c r="BO25" s="339"/>
      <c r="BP25" s="339"/>
      <c r="BQ25" s="339"/>
      <c r="BR25" s="340"/>
      <c r="BS25" s="340"/>
      <c r="BT25" s="340"/>
      <c r="BU25" s="340"/>
      <c r="BV25" s="340"/>
      <c r="BW25" s="340"/>
      <c r="BX25" s="341"/>
    </row>
    <row r="26" spans="1:76">
      <c r="A26" s="220"/>
      <c r="B26" s="220"/>
      <c r="C26" s="220"/>
      <c r="D26" s="22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54"/>
      <c r="AP26" s="254"/>
      <c r="AQ26" s="254"/>
      <c r="AR26" s="254"/>
      <c r="AS26" s="254"/>
      <c r="AT26" s="254"/>
      <c r="AU26" s="254"/>
      <c r="AV26" s="254"/>
      <c r="AW26" s="90">
        <f>AW25</f>
        <v>8797269.7999999989</v>
      </c>
      <c r="AX26" s="90"/>
      <c r="AY26" s="90"/>
      <c r="AZ26" s="90"/>
      <c r="BA26" s="90"/>
      <c r="BB26" s="90"/>
      <c r="BC26" s="90"/>
      <c r="BD26" s="90">
        <f t="shared" ref="BD26" si="4">BD25</f>
        <v>6910057</v>
      </c>
      <c r="BE26" s="90"/>
      <c r="BF26" s="90"/>
      <c r="BG26" s="90"/>
      <c r="BH26" s="90"/>
      <c r="BI26" s="90"/>
      <c r="BJ26" s="90"/>
      <c r="BK26" s="90">
        <f t="shared" ref="BK26" si="5">BK25</f>
        <v>6905260</v>
      </c>
      <c r="BL26" s="90"/>
      <c r="BM26" s="90"/>
      <c r="BN26" s="90"/>
      <c r="BO26" s="90"/>
      <c r="BP26" s="90"/>
      <c r="BQ26" s="90"/>
      <c r="BR26" s="328"/>
      <c r="BS26" s="328"/>
      <c r="BT26" s="328"/>
      <c r="BU26" s="328"/>
      <c r="BV26" s="328"/>
      <c r="BW26" s="328"/>
      <c r="BX26" s="329"/>
    </row>
    <row r="27" spans="1:76" ht="35.25" customHeight="1">
      <c r="A27" s="220" t="s">
        <v>194</v>
      </c>
      <c r="B27" s="220"/>
      <c r="C27" s="220"/>
      <c r="D27" s="22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54"/>
      <c r="AP27" s="254"/>
      <c r="AQ27" s="254"/>
      <c r="AR27" s="254" t="s">
        <v>33</v>
      </c>
      <c r="AS27" s="254"/>
      <c r="AT27" s="254"/>
      <c r="AU27" s="254"/>
      <c r="AV27" s="25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54"/>
      <c r="B28" s="254"/>
      <c r="C28" s="254"/>
      <c r="D28" s="25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6"/>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57" t="s">
        <v>388</v>
      </c>
      <c r="X31" s="257"/>
      <c r="Y31" s="257"/>
      <c r="Z31" s="257"/>
      <c r="AA31" s="257"/>
      <c r="AB31" s="257"/>
      <c r="AC31" s="257"/>
      <c r="AD31" s="257"/>
      <c r="AE31" s="257"/>
      <c r="AF31" s="257"/>
      <c r="AG31" s="257"/>
      <c r="AH31" s="9"/>
      <c r="AI31" s="257"/>
      <c r="AJ31" s="257"/>
      <c r="AK31" s="257"/>
      <c r="AL31" s="257"/>
      <c r="AM31" s="257"/>
      <c r="AN31" s="257"/>
      <c r="AO31" s="257"/>
      <c r="AP31" s="257"/>
      <c r="AQ31" s="257"/>
      <c r="AR31" s="49"/>
      <c r="AS31" s="257" t="s">
        <v>389</v>
      </c>
      <c r="AT31" s="257"/>
      <c r="AU31" s="257"/>
      <c r="AV31" s="257"/>
      <c r="AW31" s="257"/>
      <c r="AX31" s="257"/>
      <c r="AY31" s="257"/>
      <c r="AZ31" s="257"/>
      <c r="BA31" s="257"/>
      <c r="BB31" s="257"/>
      <c r="BC31" s="257"/>
      <c r="BD31" s="257"/>
      <c r="BE31" s="257"/>
      <c r="BF31" s="257"/>
      <c r="BG31" s="257"/>
      <c r="BH31" s="257"/>
      <c r="BI31" s="25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62" t="s">
        <v>211</v>
      </c>
      <c r="X32" s="262"/>
      <c r="Y32" s="262"/>
      <c r="Z32" s="262"/>
      <c r="AA32" s="262"/>
      <c r="AB32" s="262"/>
      <c r="AC32" s="262"/>
      <c r="AD32" s="262"/>
      <c r="AE32" s="262"/>
      <c r="AF32" s="262"/>
      <c r="AG32" s="262"/>
      <c r="AH32" s="50"/>
      <c r="AI32" s="262" t="s">
        <v>55</v>
      </c>
      <c r="AJ32" s="262"/>
      <c r="AK32" s="262"/>
      <c r="AL32" s="262"/>
      <c r="AM32" s="262"/>
      <c r="AN32" s="262"/>
      <c r="AO32" s="262"/>
      <c r="AP32" s="262"/>
      <c r="AQ32" s="262"/>
      <c r="AR32" s="1"/>
      <c r="AS32" s="262" t="s">
        <v>56</v>
      </c>
      <c r="AT32" s="262"/>
      <c r="AU32" s="262"/>
      <c r="AV32" s="262"/>
      <c r="AW32" s="262"/>
      <c r="AX32" s="262"/>
      <c r="AY32" s="262"/>
      <c r="AZ32" s="262"/>
      <c r="BA32" s="262"/>
      <c r="BB32" s="262"/>
      <c r="BC32" s="262"/>
      <c r="BD32" s="262"/>
      <c r="BE32" s="262"/>
      <c r="BF32" s="262"/>
      <c r="BG32" s="262"/>
      <c r="BH32" s="262"/>
      <c r="BI32" s="26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649</v>
      </c>
      <c r="Y34" s="400"/>
      <c r="Z34" s="400"/>
      <c r="AA34" s="400"/>
      <c r="AB34" s="400"/>
      <c r="AC34" s="400"/>
      <c r="AD34" s="400"/>
      <c r="AE34" s="400"/>
      <c r="AF34" s="400"/>
      <c r="AG34" s="400"/>
      <c r="AH34" s="400"/>
      <c r="AI34" s="400"/>
      <c r="AJ34" s="400"/>
      <c r="AK34" s="400"/>
      <c r="AL34" s="400"/>
      <c r="AM34" s="400"/>
      <c r="AN34" s="400"/>
      <c r="AO34" s="18"/>
      <c r="AP34" s="403" t="s">
        <v>648</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64" t="s">
        <v>211</v>
      </c>
      <c r="M35" s="264"/>
      <c r="N35" s="264"/>
      <c r="O35" s="264"/>
      <c r="P35" s="264"/>
      <c r="Q35" s="264"/>
      <c r="R35" s="264"/>
      <c r="S35" s="264"/>
      <c r="T35" s="264"/>
      <c r="U35" s="264"/>
      <c r="V35" s="264"/>
      <c r="W35" s="18"/>
      <c r="X35" s="264" t="s">
        <v>215</v>
      </c>
      <c r="Y35" s="264"/>
      <c r="Z35" s="264"/>
      <c r="AA35" s="264"/>
      <c r="AB35" s="264"/>
      <c r="AC35" s="264"/>
      <c r="AD35" s="264"/>
      <c r="AE35" s="264"/>
      <c r="AF35" s="264"/>
      <c r="AG35" s="264"/>
      <c r="AH35" s="264"/>
      <c r="AI35" s="264"/>
      <c r="AJ35" s="264"/>
      <c r="AK35" s="264"/>
      <c r="AL35" s="264"/>
      <c r="AM35" s="264"/>
      <c r="AN35" s="264"/>
      <c r="AO35" s="18"/>
      <c r="AP35" s="264" t="s">
        <v>216</v>
      </c>
      <c r="AQ35" s="264"/>
      <c r="AR35" s="264"/>
      <c r="AS35" s="264"/>
      <c r="AT35" s="264"/>
      <c r="AU35" s="264"/>
      <c r="AV35" s="264"/>
      <c r="AW35" s="264"/>
      <c r="AX35" s="26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44"/>
      <c r="C37" s="244"/>
      <c r="D37" t="s">
        <v>57</v>
      </c>
      <c r="E37" s="244"/>
      <c r="F37" s="244"/>
      <c r="G37" s="244"/>
      <c r="H37" s="244"/>
      <c r="I37" s="244"/>
      <c r="J37" s="244"/>
      <c r="K37" s="244"/>
      <c r="L37" s="244"/>
      <c r="M37" s="277">
        <v>20</v>
      </c>
      <c r="N37" s="277"/>
      <c r="O37" s="244"/>
      <c r="P37" s="24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387</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383</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44"/>
      <c r="C45" s="244"/>
      <c r="D45" s="2" t="s">
        <v>57</v>
      </c>
      <c r="E45" s="244"/>
      <c r="F45" s="244"/>
      <c r="G45" s="244"/>
      <c r="H45" s="244"/>
      <c r="I45" s="244"/>
      <c r="J45" s="244"/>
      <c r="K45" s="244"/>
      <c r="L45" s="244"/>
      <c r="M45" s="394">
        <v>20</v>
      </c>
      <c r="N45" s="394"/>
      <c r="O45" s="244"/>
      <c r="P45" s="24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83" t="s">
        <v>236</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row>
    <row r="49" spans="1:76" ht="68.25" customHeight="1">
      <c r="A49" s="183" t="s">
        <v>237</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row>
    <row r="50" spans="1:76" ht="24.75" customHeight="1">
      <c r="A50" s="183" t="s">
        <v>238</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row>
    <row r="51" spans="1:76">
      <c r="A51" s="183" t="s">
        <v>239</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row>
    <row r="52" spans="1:76">
      <c r="A52" s="183" t="s">
        <v>240</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row>
    <row r="53" spans="1:76" ht="12" customHeight="1">
      <c r="A53" s="183" t="s">
        <v>241</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row>
    <row r="54" spans="1:76" ht="26.25" customHeight="1">
      <c r="A54" s="183" t="s">
        <v>242</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64" workbookViewId="0">
      <selection activeCell="CH121" sqref="CH121:DD121"/>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3" t="s">
        <v>244</v>
      </c>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4" t="s">
        <v>246</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21" t="s">
        <v>247</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4" t="s">
        <v>76</v>
      </c>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0" t="s">
        <v>249</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95" t="s">
        <v>250</v>
      </c>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row>
    <row r="13" spans="1:157">
      <c r="A13" s="496" t="s">
        <v>251</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35"/>
    </row>
    <row r="14" spans="1:157" ht="14.25">
      <c r="A14" s="421" t="s">
        <v>252</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2" t="s">
        <v>253</v>
      </c>
      <c r="B16" s="423"/>
      <c r="C16" s="423"/>
      <c r="D16" s="423"/>
      <c r="E16" s="423"/>
      <c r="F16" s="424"/>
      <c r="G16" s="422" t="s">
        <v>254</v>
      </c>
      <c r="H16" s="423"/>
      <c r="I16" s="423"/>
      <c r="J16" s="423"/>
      <c r="K16" s="423"/>
      <c r="L16" s="423"/>
      <c r="M16" s="423"/>
      <c r="N16" s="423"/>
      <c r="O16" s="423"/>
      <c r="P16" s="423"/>
      <c r="Q16" s="423"/>
      <c r="R16" s="423"/>
      <c r="S16" s="423"/>
      <c r="T16" s="423"/>
      <c r="U16" s="423"/>
      <c r="V16" s="423"/>
      <c r="W16" s="423"/>
      <c r="X16" s="424"/>
      <c r="Y16" s="422" t="s">
        <v>255</v>
      </c>
      <c r="Z16" s="423"/>
      <c r="AA16" s="423"/>
      <c r="AB16" s="423"/>
      <c r="AC16" s="423"/>
      <c r="AD16" s="423"/>
      <c r="AE16" s="423"/>
      <c r="AF16" s="423"/>
      <c r="AG16" s="423"/>
      <c r="AH16" s="423"/>
      <c r="AI16" s="423"/>
      <c r="AJ16" s="423"/>
      <c r="AK16" s="423"/>
      <c r="AL16" s="423"/>
      <c r="AM16" s="423"/>
      <c r="AN16" s="424"/>
      <c r="AO16" s="428" t="s">
        <v>256</v>
      </c>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2" t="s">
        <v>257</v>
      </c>
      <c r="DF16" s="423"/>
      <c r="DG16" s="423"/>
      <c r="DH16" s="423"/>
      <c r="DI16" s="423"/>
      <c r="DJ16" s="423"/>
      <c r="DK16" s="423"/>
      <c r="DL16" s="423"/>
      <c r="DM16" s="423"/>
      <c r="DN16" s="423"/>
      <c r="DO16" s="423"/>
      <c r="DP16" s="423"/>
      <c r="DQ16" s="423"/>
      <c r="DR16" s="423"/>
      <c r="DS16" s="423"/>
      <c r="DT16" s="424"/>
      <c r="DU16" s="422" t="s">
        <v>258</v>
      </c>
      <c r="DV16" s="423"/>
      <c r="DW16" s="423"/>
      <c r="DX16" s="423"/>
      <c r="DY16" s="423"/>
      <c r="DZ16" s="423"/>
      <c r="EA16" s="423"/>
      <c r="EB16" s="423"/>
      <c r="EC16" s="423"/>
      <c r="ED16" s="423"/>
      <c r="EE16" s="423"/>
      <c r="EF16" s="423"/>
      <c r="EG16" s="423"/>
      <c r="EH16" s="423"/>
      <c r="EI16" s="423"/>
      <c r="EJ16" s="424"/>
      <c r="EK16" s="422" t="s">
        <v>259</v>
      </c>
      <c r="EL16" s="423"/>
      <c r="EM16" s="423"/>
      <c r="EN16" s="423"/>
      <c r="EO16" s="423"/>
      <c r="EP16" s="423"/>
      <c r="EQ16" s="423"/>
      <c r="ER16" s="423"/>
      <c r="ES16" s="423"/>
      <c r="ET16" s="423"/>
      <c r="EU16" s="423"/>
      <c r="EV16" s="423"/>
      <c r="EW16" s="423"/>
      <c r="EX16" s="423"/>
      <c r="EY16" s="423"/>
      <c r="EZ16" s="423"/>
      <c r="FA16" s="424"/>
    </row>
    <row r="17" spans="1:157">
      <c r="A17" s="497"/>
      <c r="B17" s="498"/>
      <c r="C17" s="498"/>
      <c r="D17" s="498"/>
      <c r="E17" s="498"/>
      <c r="F17" s="499"/>
      <c r="G17" s="497"/>
      <c r="H17" s="498"/>
      <c r="I17" s="498"/>
      <c r="J17" s="498"/>
      <c r="K17" s="498"/>
      <c r="L17" s="498"/>
      <c r="M17" s="498"/>
      <c r="N17" s="498"/>
      <c r="O17" s="498"/>
      <c r="P17" s="498"/>
      <c r="Q17" s="498"/>
      <c r="R17" s="498"/>
      <c r="S17" s="498"/>
      <c r="T17" s="498"/>
      <c r="U17" s="498"/>
      <c r="V17" s="498"/>
      <c r="W17" s="498"/>
      <c r="X17" s="499"/>
      <c r="Y17" s="497"/>
      <c r="Z17" s="498"/>
      <c r="AA17" s="498"/>
      <c r="AB17" s="498"/>
      <c r="AC17" s="498"/>
      <c r="AD17" s="498"/>
      <c r="AE17" s="498"/>
      <c r="AF17" s="498"/>
      <c r="AG17" s="498"/>
      <c r="AH17" s="498"/>
      <c r="AI17" s="498"/>
      <c r="AJ17" s="498"/>
      <c r="AK17" s="498"/>
      <c r="AL17" s="498"/>
      <c r="AM17" s="498"/>
      <c r="AN17" s="499"/>
      <c r="AO17" s="422" t="s">
        <v>260</v>
      </c>
      <c r="AP17" s="423"/>
      <c r="AQ17" s="423"/>
      <c r="AR17" s="423"/>
      <c r="AS17" s="423"/>
      <c r="AT17" s="423"/>
      <c r="AU17" s="423"/>
      <c r="AV17" s="423"/>
      <c r="AW17" s="423"/>
      <c r="AX17" s="423"/>
      <c r="AY17" s="423"/>
      <c r="AZ17" s="423"/>
      <c r="BA17" s="423"/>
      <c r="BB17" s="423"/>
      <c r="BC17" s="423"/>
      <c r="BD17" s="423"/>
      <c r="BE17" s="424"/>
      <c r="BF17" s="428" t="s">
        <v>28</v>
      </c>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97"/>
      <c r="DF17" s="498"/>
      <c r="DG17" s="498"/>
      <c r="DH17" s="498"/>
      <c r="DI17" s="498"/>
      <c r="DJ17" s="498"/>
      <c r="DK17" s="498"/>
      <c r="DL17" s="498"/>
      <c r="DM17" s="498"/>
      <c r="DN17" s="498"/>
      <c r="DO17" s="498"/>
      <c r="DP17" s="498"/>
      <c r="DQ17" s="498"/>
      <c r="DR17" s="498"/>
      <c r="DS17" s="498"/>
      <c r="DT17" s="499"/>
      <c r="DU17" s="497"/>
      <c r="DV17" s="498"/>
      <c r="DW17" s="498"/>
      <c r="DX17" s="498"/>
      <c r="DY17" s="498"/>
      <c r="DZ17" s="498"/>
      <c r="EA17" s="498"/>
      <c r="EB17" s="498"/>
      <c r="EC17" s="498"/>
      <c r="ED17" s="498"/>
      <c r="EE17" s="498"/>
      <c r="EF17" s="498"/>
      <c r="EG17" s="498"/>
      <c r="EH17" s="498"/>
      <c r="EI17" s="498"/>
      <c r="EJ17" s="499"/>
      <c r="EK17" s="497"/>
      <c r="EL17" s="498"/>
      <c r="EM17" s="498"/>
      <c r="EN17" s="498"/>
      <c r="EO17" s="498"/>
      <c r="EP17" s="498"/>
      <c r="EQ17" s="498"/>
      <c r="ER17" s="498"/>
      <c r="ES17" s="498"/>
      <c r="ET17" s="498"/>
      <c r="EU17" s="498"/>
      <c r="EV17" s="498"/>
      <c r="EW17" s="498"/>
      <c r="EX17" s="498"/>
      <c r="EY17" s="498"/>
      <c r="EZ17" s="498"/>
      <c r="FA17" s="499"/>
    </row>
    <row r="18" spans="1:157" ht="15" customHeight="1">
      <c r="A18" s="497"/>
      <c r="B18" s="498"/>
      <c r="C18" s="498"/>
      <c r="D18" s="498"/>
      <c r="E18" s="498"/>
      <c r="F18" s="499"/>
      <c r="G18" s="497"/>
      <c r="H18" s="498"/>
      <c r="I18" s="498"/>
      <c r="J18" s="498"/>
      <c r="K18" s="498"/>
      <c r="L18" s="498"/>
      <c r="M18" s="498"/>
      <c r="N18" s="498"/>
      <c r="O18" s="498"/>
      <c r="P18" s="498"/>
      <c r="Q18" s="498"/>
      <c r="R18" s="498"/>
      <c r="S18" s="498"/>
      <c r="T18" s="498"/>
      <c r="U18" s="498"/>
      <c r="V18" s="498"/>
      <c r="W18" s="498"/>
      <c r="X18" s="499"/>
      <c r="Y18" s="497"/>
      <c r="Z18" s="498"/>
      <c r="AA18" s="498"/>
      <c r="AB18" s="498"/>
      <c r="AC18" s="498"/>
      <c r="AD18" s="498"/>
      <c r="AE18" s="498"/>
      <c r="AF18" s="498"/>
      <c r="AG18" s="498"/>
      <c r="AH18" s="498"/>
      <c r="AI18" s="498"/>
      <c r="AJ18" s="498"/>
      <c r="AK18" s="498"/>
      <c r="AL18" s="498"/>
      <c r="AM18" s="498"/>
      <c r="AN18" s="499"/>
      <c r="AO18" s="497"/>
      <c r="AP18" s="498"/>
      <c r="AQ18" s="498"/>
      <c r="AR18" s="498"/>
      <c r="AS18" s="498"/>
      <c r="AT18" s="498"/>
      <c r="AU18" s="498"/>
      <c r="AV18" s="498"/>
      <c r="AW18" s="498"/>
      <c r="AX18" s="498"/>
      <c r="AY18" s="498"/>
      <c r="AZ18" s="498"/>
      <c r="BA18" s="498"/>
      <c r="BB18" s="498"/>
      <c r="BC18" s="498"/>
      <c r="BD18" s="498"/>
      <c r="BE18" s="499"/>
      <c r="BF18" s="422" t="s">
        <v>261</v>
      </c>
      <c r="BG18" s="423"/>
      <c r="BH18" s="423"/>
      <c r="BI18" s="423"/>
      <c r="BJ18" s="423"/>
      <c r="BK18" s="423"/>
      <c r="BL18" s="423"/>
      <c r="BM18" s="423"/>
      <c r="BN18" s="423"/>
      <c r="BO18" s="423"/>
      <c r="BP18" s="423"/>
      <c r="BQ18" s="423"/>
      <c r="BR18" s="423"/>
      <c r="BS18" s="423"/>
      <c r="BT18" s="423"/>
      <c r="BU18" s="423"/>
      <c r="BV18" s="423"/>
      <c r="BW18" s="423" t="s">
        <v>262</v>
      </c>
      <c r="BX18" s="423"/>
      <c r="BY18" s="423"/>
      <c r="BZ18" s="423"/>
      <c r="CA18" s="423"/>
      <c r="CB18" s="423"/>
      <c r="CC18" s="423"/>
      <c r="CD18" s="423"/>
      <c r="CE18" s="423"/>
      <c r="CF18" s="423"/>
      <c r="CG18" s="423"/>
      <c r="CH18" s="423"/>
      <c r="CI18" s="423"/>
      <c r="CJ18" s="423"/>
      <c r="CK18" s="423"/>
      <c r="CL18" s="423"/>
      <c r="CM18" s="423"/>
      <c r="CN18" s="423" t="s">
        <v>263</v>
      </c>
      <c r="CO18" s="423"/>
      <c r="CP18" s="423"/>
      <c r="CQ18" s="423"/>
      <c r="CR18" s="423"/>
      <c r="CS18" s="423"/>
      <c r="CT18" s="423"/>
      <c r="CU18" s="423"/>
      <c r="CV18" s="423"/>
      <c r="CW18" s="423"/>
      <c r="CX18" s="423"/>
      <c r="CY18" s="423"/>
      <c r="CZ18" s="423"/>
      <c r="DA18" s="423"/>
      <c r="DB18" s="423"/>
      <c r="DC18" s="423"/>
      <c r="DD18" s="424"/>
      <c r="DE18" s="497"/>
      <c r="DF18" s="498"/>
      <c r="DG18" s="498"/>
      <c r="DH18" s="498"/>
      <c r="DI18" s="498"/>
      <c r="DJ18" s="498"/>
      <c r="DK18" s="498"/>
      <c r="DL18" s="498"/>
      <c r="DM18" s="498"/>
      <c r="DN18" s="498"/>
      <c r="DO18" s="498"/>
      <c r="DP18" s="498"/>
      <c r="DQ18" s="498"/>
      <c r="DR18" s="498"/>
      <c r="DS18" s="498"/>
      <c r="DT18" s="499"/>
      <c r="DU18" s="497"/>
      <c r="DV18" s="498"/>
      <c r="DW18" s="498"/>
      <c r="DX18" s="498"/>
      <c r="DY18" s="498"/>
      <c r="DZ18" s="498"/>
      <c r="EA18" s="498"/>
      <c r="EB18" s="498"/>
      <c r="EC18" s="498"/>
      <c r="ED18" s="498"/>
      <c r="EE18" s="498"/>
      <c r="EF18" s="498"/>
      <c r="EG18" s="498"/>
      <c r="EH18" s="498"/>
      <c r="EI18" s="498"/>
      <c r="EJ18" s="499"/>
      <c r="EK18" s="497"/>
      <c r="EL18" s="498"/>
      <c r="EM18" s="498"/>
      <c r="EN18" s="498"/>
      <c r="EO18" s="498"/>
      <c r="EP18" s="498"/>
      <c r="EQ18" s="498"/>
      <c r="ER18" s="498"/>
      <c r="ES18" s="498"/>
      <c r="ET18" s="498"/>
      <c r="EU18" s="498"/>
      <c r="EV18" s="498"/>
      <c r="EW18" s="498"/>
      <c r="EX18" s="498"/>
      <c r="EY18" s="498"/>
      <c r="EZ18" s="498"/>
      <c r="FA18" s="499"/>
    </row>
    <row r="19" spans="1:157">
      <c r="A19" s="497"/>
      <c r="B19" s="498"/>
      <c r="C19" s="498"/>
      <c r="D19" s="498"/>
      <c r="E19" s="498"/>
      <c r="F19" s="499"/>
      <c r="G19" s="497"/>
      <c r="H19" s="498"/>
      <c r="I19" s="498"/>
      <c r="J19" s="498"/>
      <c r="K19" s="498"/>
      <c r="L19" s="498"/>
      <c r="M19" s="498"/>
      <c r="N19" s="498"/>
      <c r="O19" s="498"/>
      <c r="P19" s="498"/>
      <c r="Q19" s="498"/>
      <c r="R19" s="498"/>
      <c r="S19" s="498"/>
      <c r="T19" s="498"/>
      <c r="U19" s="498"/>
      <c r="V19" s="498"/>
      <c r="W19" s="498"/>
      <c r="X19" s="499"/>
      <c r="Y19" s="497"/>
      <c r="Z19" s="498"/>
      <c r="AA19" s="498"/>
      <c r="AB19" s="498"/>
      <c r="AC19" s="498"/>
      <c r="AD19" s="498"/>
      <c r="AE19" s="498"/>
      <c r="AF19" s="498"/>
      <c r="AG19" s="498"/>
      <c r="AH19" s="498"/>
      <c r="AI19" s="498"/>
      <c r="AJ19" s="498"/>
      <c r="AK19" s="498"/>
      <c r="AL19" s="498"/>
      <c r="AM19" s="498"/>
      <c r="AN19" s="499"/>
      <c r="AO19" s="497"/>
      <c r="AP19" s="498"/>
      <c r="AQ19" s="498"/>
      <c r="AR19" s="498"/>
      <c r="AS19" s="498"/>
      <c r="AT19" s="498"/>
      <c r="AU19" s="498"/>
      <c r="AV19" s="498"/>
      <c r="AW19" s="498"/>
      <c r="AX19" s="498"/>
      <c r="AY19" s="498"/>
      <c r="AZ19" s="498"/>
      <c r="BA19" s="498"/>
      <c r="BB19" s="498"/>
      <c r="BC19" s="498"/>
      <c r="BD19" s="498"/>
      <c r="BE19" s="499"/>
      <c r="BF19" s="497"/>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497"/>
      <c r="DF19" s="498"/>
      <c r="DG19" s="498"/>
      <c r="DH19" s="498"/>
      <c r="DI19" s="498"/>
      <c r="DJ19" s="498"/>
      <c r="DK19" s="498"/>
      <c r="DL19" s="498"/>
      <c r="DM19" s="498"/>
      <c r="DN19" s="498"/>
      <c r="DO19" s="498"/>
      <c r="DP19" s="498"/>
      <c r="DQ19" s="498"/>
      <c r="DR19" s="498"/>
      <c r="DS19" s="498"/>
      <c r="DT19" s="499"/>
      <c r="DU19" s="497"/>
      <c r="DV19" s="498"/>
      <c r="DW19" s="498"/>
      <c r="DX19" s="498"/>
      <c r="DY19" s="498"/>
      <c r="DZ19" s="498"/>
      <c r="EA19" s="498"/>
      <c r="EB19" s="498"/>
      <c r="EC19" s="498"/>
      <c r="ED19" s="498"/>
      <c r="EE19" s="498"/>
      <c r="EF19" s="498"/>
      <c r="EG19" s="498"/>
      <c r="EH19" s="498"/>
      <c r="EI19" s="498"/>
      <c r="EJ19" s="499"/>
      <c r="EK19" s="497"/>
      <c r="EL19" s="498"/>
      <c r="EM19" s="498"/>
      <c r="EN19" s="498"/>
      <c r="EO19" s="498"/>
      <c r="EP19" s="498"/>
      <c r="EQ19" s="498"/>
      <c r="ER19" s="498"/>
      <c r="ES19" s="498"/>
      <c r="ET19" s="498"/>
      <c r="EU19" s="498"/>
      <c r="EV19" s="498"/>
      <c r="EW19" s="498"/>
      <c r="EX19" s="498"/>
      <c r="EY19" s="498"/>
      <c r="EZ19" s="498"/>
      <c r="FA19" s="499"/>
    </row>
    <row r="20" spans="1:157" ht="12.75" customHeight="1">
      <c r="A20" s="500"/>
      <c r="B20" s="501"/>
      <c r="C20" s="501"/>
      <c r="D20" s="501"/>
      <c r="E20" s="501"/>
      <c r="F20" s="502"/>
      <c r="G20" s="500"/>
      <c r="H20" s="501"/>
      <c r="I20" s="501"/>
      <c r="J20" s="501"/>
      <c r="K20" s="501"/>
      <c r="L20" s="501"/>
      <c r="M20" s="501"/>
      <c r="N20" s="501"/>
      <c r="O20" s="501"/>
      <c r="P20" s="501"/>
      <c r="Q20" s="501"/>
      <c r="R20" s="501"/>
      <c r="S20" s="501"/>
      <c r="T20" s="501"/>
      <c r="U20" s="501"/>
      <c r="V20" s="501"/>
      <c r="W20" s="501"/>
      <c r="X20" s="502"/>
      <c r="Y20" s="500"/>
      <c r="Z20" s="501"/>
      <c r="AA20" s="501"/>
      <c r="AB20" s="501"/>
      <c r="AC20" s="501"/>
      <c r="AD20" s="501"/>
      <c r="AE20" s="501"/>
      <c r="AF20" s="501"/>
      <c r="AG20" s="501"/>
      <c r="AH20" s="501"/>
      <c r="AI20" s="501"/>
      <c r="AJ20" s="501"/>
      <c r="AK20" s="501"/>
      <c r="AL20" s="501"/>
      <c r="AM20" s="501"/>
      <c r="AN20" s="502"/>
      <c r="AO20" s="500"/>
      <c r="AP20" s="501"/>
      <c r="AQ20" s="501"/>
      <c r="AR20" s="501"/>
      <c r="AS20" s="501"/>
      <c r="AT20" s="501"/>
      <c r="AU20" s="501"/>
      <c r="AV20" s="501"/>
      <c r="AW20" s="501"/>
      <c r="AX20" s="501"/>
      <c r="AY20" s="501"/>
      <c r="AZ20" s="501"/>
      <c r="BA20" s="501"/>
      <c r="BB20" s="501"/>
      <c r="BC20" s="501"/>
      <c r="BD20" s="501"/>
      <c r="BE20" s="502"/>
      <c r="BF20" s="500"/>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2"/>
      <c r="DE20" s="500"/>
      <c r="DF20" s="501"/>
      <c r="DG20" s="501"/>
      <c r="DH20" s="501"/>
      <c r="DI20" s="501"/>
      <c r="DJ20" s="501"/>
      <c r="DK20" s="501"/>
      <c r="DL20" s="501"/>
      <c r="DM20" s="501"/>
      <c r="DN20" s="501"/>
      <c r="DO20" s="501"/>
      <c r="DP20" s="501"/>
      <c r="DQ20" s="501"/>
      <c r="DR20" s="501"/>
      <c r="DS20" s="501"/>
      <c r="DT20" s="502"/>
      <c r="DU20" s="500"/>
      <c r="DV20" s="501"/>
      <c r="DW20" s="501"/>
      <c r="DX20" s="501"/>
      <c r="DY20" s="501"/>
      <c r="DZ20" s="501"/>
      <c r="EA20" s="501"/>
      <c r="EB20" s="501"/>
      <c r="EC20" s="501"/>
      <c r="ED20" s="501"/>
      <c r="EE20" s="501"/>
      <c r="EF20" s="501"/>
      <c r="EG20" s="501"/>
      <c r="EH20" s="501"/>
      <c r="EI20" s="501"/>
      <c r="EJ20" s="502"/>
      <c r="EK20" s="500"/>
      <c r="EL20" s="501"/>
      <c r="EM20" s="501"/>
      <c r="EN20" s="501"/>
      <c r="EO20" s="501"/>
      <c r="EP20" s="501"/>
      <c r="EQ20" s="501"/>
      <c r="ER20" s="501"/>
      <c r="ES20" s="501"/>
      <c r="ET20" s="501"/>
      <c r="EU20" s="501"/>
      <c r="EV20" s="501"/>
      <c r="EW20" s="501"/>
      <c r="EX20" s="501"/>
      <c r="EY20" s="501"/>
      <c r="EZ20" s="501"/>
      <c r="FA20" s="502"/>
    </row>
    <row r="21" spans="1:157">
      <c r="A21" s="439">
        <v>1</v>
      </c>
      <c r="B21" s="439"/>
      <c r="C21" s="439"/>
      <c r="D21" s="439"/>
      <c r="E21" s="439"/>
      <c r="F21" s="439"/>
      <c r="G21" s="439">
        <v>2</v>
      </c>
      <c r="H21" s="439"/>
      <c r="I21" s="439"/>
      <c r="J21" s="439"/>
      <c r="K21" s="439"/>
      <c r="L21" s="439"/>
      <c r="M21" s="439"/>
      <c r="N21" s="439"/>
      <c r="O21" s="439"/>
      <c r="P21" s="439"/>
      <c r="Q21" s="439"/>
      <c r="R21" s="439"/>
      <c r="S21" s="439"/>
      <c r="T21" s="439"/>
      <c r="U21" s="439"/>
      <c r="V21" s="439"/>
      <c r="W21" s="439"/>
      <c r="X21" s="439"/>
      <c r="Y21" s="439">
        <v>3</v>
      </c>
      <c r="Z21" s="439"/>
      <c r="AA21" s="439"/>
      <c r="AB21" s="439"/>
      <c r="AC21" s="439"/>
      <c r="AD21" s="439"/>
      <c r="AE21" s="439"/>
      <c r="AF21" s="439"/>
      <c r="AG21" s="439"/>
      <c r="AH21" s="439"/>
      <c r="AI21" s="439"/>
      <c r="AJ21" s="439"/>
      <c r="AK21" s="439"/>
      <c r="AL21" s="439"/>
      <c r="AM21" s="439"/>
      <c r="AN21" s="439"/>
      <c r="AO21" s="439">
        <v>4</v>
      </c>
      <c r="AP21" s="439"/>
      <c r="AQ21" s="439"/>
      <c r="AR21" s="439"/>
      <c r="AS21" s="439"/>
      <c r="AT21" s="439"/>
      <c r="AU21" s="439"/>
      <c r="AV21" s="439"/>
      <c r="AW21" s="439"/>
      <c r="AX21" s="439"/>
      <c r="AY21" s="439"/>
      <c r="AZ21" s="439"/>
      <c r="BA21" s="439"/>
      <c r="BB21" s="439"/>
      <c r="BC21" s="439"/>
      <c r="BD21" s="439"/>
      <c r="BE21" s="439"/>
      <c r="BF21" s="439">
        <v>5</v>
      </c>
      <c r="BG21" s="439"/>
      <c r="BH21" s="439"/>
      <c r="BI21" s="439"/>
      <c r="BJ21" s="439"/>
      <c r="BK21" s="439"/>
      <c r="BL21" s="439"/>
      <c r="BM21" s="439"/>
      <c r="BN21" s="439"/>
      <c r="BO21" s="439"/>
      <c r="BP21" s="439"/>
      <c r="BQ21" s="439"/>
      <c r="BR21" s="439"/>
      <c r="BS21" s="439"/>
      <c r="BT21" s="439"/>
      <c r="BU21" s="439"/>
      <c r="BV21" s="439"/>
      <c r="BW21" s="439">
        <v>6</v>
      </c>
      <c r="BX21" s="439"/>
      <c r="BY21" s="439"/>
      <c r="BZ21" s="439"/>
      <c r="CA21" s="439"/>
      <c r="CB21" s="439"/>
      <c r="CC21" s="439"/>
      <c r="CD21" s="439"/>
      <c r="CE21" s="439"/>
      <c r="CF21" s="439"/>
      <c r="CG21" s="439"/>
      <c r="CH21" s="439"/>
      <c r="CI21" s="439"/>
      <c r="CJ21" s="439"/>
      <c r="CK21" s="439"/>
      <c r="CL21" s="439"/>
      <c r="CM21" s="439"/>
      <c r="CN21" s="439">
        <v>7</v>
      </c>
      <c r="CO21" s="439"/>
      <c r="CP21" s="439"/>
      <c r="CQ21" s="439"/>
      <c r="CR21" s="439"/>
      <c r="CS21" s="439"/>
      <c r="CT21" s="439"/>
      <c r="CU21" s="439"/>
      <c r="CV21" s="439"/>
      <c r="CW21" s="439"/>
      <c r="CX21" s="439"/>
      <c r="CY21" s="439"/>
      <c r="CZ21" s="439"/>
      <c r="DA21" s="439"/>
      <c r="DB21" s="439"/>
      <c r="DC21" s="439"/>
      <c r="DD21" s="439"/>
      <c r="DE21" s="439">
        <v>8</v>
      </c>
      <c r="DF21" s="439"/>
      <c r="DG21" s="439"/>
      <c r="DH21" s="439"/>
      <c r="DI21" s="439"/>
      <c r="DJ21" s="439"/>
      <c r="DK21" s="439"/>
      <c r="DL21" s="439"/>
      <c r="DM21" s="439"/>
      <c r="DN21" s="439"/>
      <c r="DO21" s="439"/>
      <c r="DP21" s="439"/>
      <c r="DQ21" s="439"/>
      <c r="DR21" s="439"/>
      <c r="DS21" s="439"/>
      <c r="DT21" s="439"/>
      <c r="DU21" s="439">
        <v>9</v>
      </c>
      <c r="DV21" s="439"/>
      <c r="DW21" s="439"/>
      <c r="DX21" s="439"/>
      <c r="DY21" s="439"/>
      <c r="DZ21" s="439"/>
      <c r="EA21" s="439"/>
      <c r="EB21" s="439"/>
      <c r="EC21" s="439"/>
      <c r="ED21" s="439"/>
      <c r="EE21" s="439"/>
      <c r="EF21" s="439"/>
      <c r="EG21" s="439"/>
      <c r="EH21" s="439"/>
      <c r="EI21" s="439"/>
      <c r="EJ21" s="439"/>
      <c r="EK21" s="439">
        <v>10</v>
      </c>
      <c r="EL21" s="439"/>
      <c r="EM21" s="439"/>
      <c r="EN21" s="439"/>
      <c r="EO21" s="439"/>
      <c r="EP21" s="439"/>
      <c r="EQ21" s="439"/>
      <c r="ER21" s="439"/>
      <c r="ES21" s="439"/>
      <c r="ET21" s="439"/>
      <c r="EU21" s="439"/>
      <c r="EV21" s="439"/>
      <c r="EW21" s="439"/>
      <c r="EX21" s="439"/>
      <c r="EY21" s="439"/>
      <c r="EZ21" s="439"/>
      <c r="FA21" s="439"/>
    </row>
    <row r="22" spans="1:157" ht="12.75" customHeight="1">
      <c r="A22" s="410" t="s">
        <v>264</v>
      </c>
      <c r="B22" s="410"/>
      <c r="C22" s="410"/>
      <c r="D22" s="410"/>
      <c r="E22" s="410"/>
      <c r="F22" s="410"/>
      <c r="G22" s="489" t="s">
        <v>589</v>
      </c>
      <c r="H22" s="489"/>
      <c r="I22" s="489"/>
      <c r="J22" s="489"/>
      <c r="K22" s="489"/>
      <c r="L22" s="489"/>
      <c r="M22" s="489"/>
      <c r="N22" s="489"/>
      <c r="O22" s="489"/>
      <c r="P22" s="489"/>
      <c r="Q22" s="489"/>
      <c r="R22" s="489"/>
      <c r="S22" s="489"/>
      <c r="T22" s="489"/>
      <c r="U22" s="489"/>
      <c r="V22" s="489"/>
      <c r="W22" s="489"/>
      <c r="X22" s="489"/>
      <c r="Y22" s="414"/>
      <c r="Z22" s="414"/>
      <c r="AA22" s="414"/>
      <c r="AB22" s="414"/>
      <c r="AC22" s="414"/>
      <c r="AD22" s="414"/>
      <c r="AE22" s="414"/>
      <c r="AF22" s="414"/>
      <c r="AG22" s="414"/>
      <c r="AH22" s="414"/>
      <c r="AI22" s="414"/>
      <c r="AJ22" s="414"/>
      <c r="AK22" s="414"/>
      <c r="AL22" s="414"/>
      <c r="AM22" s="414"/>
      <c r="AN22" s="414"/>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f>20783700+100000</f>
        <v>20883700</v>
      </c>
      <c r="EL22" s="406"/>
      <c r="EM22" s="406"/>
      <c r="EN22" s="406"/>
      <c r="EO22" s="406"/>
      <c r="EP22" s="406"/>
      <c r="EQ22" s="406"/>
      <c r="ER22" s="406"/>
      <c r="ES22" s="406"/>
      <c r="ET22" s="406"/>
      <c r="EU22" s="406"/>
      <c r="EV22" s="406"/>
      <c r="EW22" s="406"/>
      <c r="EX22" s="406"/>
      <c r="EY22" s="406"/>
      <c r="EZ22" s="406"/>
      <c r="FA22" s="406"/>
    </row>
    <row r="23" spans="1:157" ht="12.75" customHeight="1">
      <c r="A23" s="410" t="s">
        <v>265</v>
      </c>
      <c r="B23" s="410"/>
      <c r="C23" s="410"/>
      <c r="D23" s="410"/>
      <c r="E23" s="410"/>
      <c r="F23" s="410"/>
      <c r="G23" s="489" t="s">
        <v>653</v>
      </c>
      <c r="H23" s="489"/>
      <c r="I23" s="489"/>
      <c r="J23" s="489"/>
      <c r="K23" s="489"/>
      <c r="L23" s="489"/>
      <c r="M23" s="489"/>
      <c r="N23" s="489"/>
      <c r="O23" s="489"/>
      <c r="P23" s="489"/>
      <c r="Q23" s="489"/>
      <c r="R23" s="489"/>
      <c r="S23" s="489"/>
      <c r="T23" s="489"/>
      <c r="U23" s="489"/>
      <c r="V23" s="489"/>
      <c r="W23" s="489"/>
      <c r="X23" s="489"/>
      <c r="Y23" s="414"/>
      <c r="Z23" s="414"/>
      <c r="AA23" s="414"/>
      <c r="AB23" s="414"/>
      <c r="AC23" s="414"/>
      <c r="AD23" s="414"/>
      <c r="AE23" s="414"/>
      <c r="AF23" s="414"/>
      <c r="AG23" s="414"/>
      <c r="AH23" s="414"/>
      <c r="AI23" s="414"/>
      <c r="AJ23" s="414"/>
      <c r="AK23" s="414"/>
      <c r="AL23" s="414"/>
      <c r="AM23" s="414"/>
      <c r="AN23" s="414"/>
      <c r="AO23" s="406"/>
      <c r="AP23" s="406"/>
      <c r="AQ23" s="406"/>
      <c r="AR23" s="406"/>
      <c r="AS23" s="406"/>
      <c r="AT23" s="406"/>
      <c r="AU23" s="406"/>
      <c r="AV23" s="406"/>
      <c r="AW23" s="406"/>
      <c r="AX23" s="406"/>
      <c r="AY23" s="406"/>
      <c r="AZ23" s="406"/>
      <c r="BA23" s="406"/>
      <c r="BB23" s="406"/>
      <c r="BC23" s="406"/>
      <c r="BD23" s="406"/>
      <c r="BE23" s="406"/>
      <c r="BF23" s="491"/>
      <c r="BG23" s="491"/>
      <c r="BH23" s="491"/>
      <c r="BI23" s="491"/>
      <c r="BJ23" s="491"/>
      <c r="BK23" s="491"/>
      <c r="BL23" s="491"/>
      <c r="BM23" s="491"/>
      <c r="BN23" s="491"/>
      <c r="BO23" s="491"/>
      <c r="BP23" s="491"/>
      <c r="BQ23" s="491"/>
      <c r="BR23" s="491"/>
      <c r="BS23" s="491"/>
      <c r="BT23" s="491"/>
      <c r="BU23" s="491"/>
      <c r="BV23" s="491"/>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f>49500+500</f>
        <v>50000</v>
      </c>
      <c r="EL23" s="406"/>
      <c r="EM23" s="406"/>
      <c r="EN23" s="406"/>
      <c r="EO23" s="406"/>
      <c r="EP23" s="406"/>
      <c r="EQ23" s="406"/>
      <c r="ER23" s="406"/>
      <c r="ES23" s="406"/>
      <c r="ET23" s="406"/>
      <c r="EU23" s="406"/>
      <c r="EV23" s="406"/>
      <c r="EW23" s="406"/>
      <c r="EX23" s="406"/>
      <c r="EY23" s="406"/>
      <c r="EZ23" s="406"/>
      <c r="FA23" s="406"/>
    </row>
    <row r="24" spans="1:157" ht="12.75" customHeight="1">
      <c r="A24" s="410" t="s">
        <v>266</v>
      </c>
      <c r="B24" s="410"/>
      <c r="C24" s="410"/>
      <c r="D24" s="410"/>
      <c r="E24" s="410"/>
      <c r="F24" s="410"/>
      <c r="G24" s="489" t="s">
        <v>641</v>
      </c>
      <c r="H24" s="489"/>
      <c r="I24" s="489"/>
      <c r="J24" s="489"/>
      <c r="K24" s="489"/>
      <c r="L24" s="489"/>
      <c r="M24" s="489"/>
      <c r="N24" s="489"/>
      <c r="O24" s="489"/>
      <c r="P24" s="489"/>
      <c r="Q24" s="489"/>
      <c r="R24" s="489"/>
      <c r="S24" s="489"/>
      <c r="T24" s="489"/>
      <c r="U24" s="489"/>
      <c r="V24" s="489"/>
      <c r="W24" s="489"/>
      <c r="X24" s="489"/>
      <c r="Y24" s="414"/>
      <c r="Z24" s="414"/>
      <c r="AA24" s="414"/>
      <c r="AB24" s="414"/>
      <c r="AC24" s="414"/>
      <c r="AD24" s="414"/>
      <c r="AE24" s="414"/>
      <c r="AF24" s="414"/>
      <c r="AG24" s="414"/>
      <c r="AH24" s="414"/>
      <c r="AI24" s="414"/>
      <c r="AJ24" s="414"/>
      <c r="AK24" s="414"/>
      <c r="AL24" s="414"/>
      <c r="AM24" s="414"/>
      <c r="AN24" s="414"/>
      <c r="AO24" s="491"/>
      <c r="AP24" s="491"/>
      <c r="AQ24" s="491"/>
      <c r="AR24" s="491"/>
      <c r="AS24" s="491"/>
      <c r="AT24" s="491"/>
      <c r="AU24" s="491"/>
      <c r="AV24" s="491"/>
      <c r="AW24" s="491"/>
      <c r="AX24" s="491"/>
      <c r="AY24" s="491"/>
      <c r="AZ24" s="491"/>
      <c r="BA24" s="491"/>
      <c r="BB24" s="491"/>
      <c r="BC24" s="491"/>
      <c r="BD24" s="491"/>
      <c r="BE24" s="491"/>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06">
        <f>4056+496</f>
        <v>4552</v>
      </c>
      <c r="EL24" s="406"/>
      <c r="EM24" s="406"/>
      <c r="EN24" s="406"/>
      <c r="EO24" s="406"/>
      <c r="EP24" s="406"/>
      <c r="EQ24" s="406"/>
      <c r="ER24" s="406"/>
      <c r="ES24" s="406"/>
      <c r="ET24" s="406"/>
      <c r="EU24" s="406"/>
      <c r="EV24" s="406"/>
      <c r="EW24" s="406"/>
      <c r="EX24" s="406"/>
      <c r="EY24" s="406"/>
      <c r="EZ24" s="406"/>
      <c r="FA24" s="406"/>
    </row>
    <row r="25" spans="1:157">
      <c r="A25" s="410" t="s">
        <v>267</v>
      </c>
      <c r="B25" s="410"/>
      <c r="C25" s="410"/>
      <c r="D25" s="410"/>
      <c r="E25" s="410"/>
      <c r="F25" s="410"/>
      <c r="G25" s="489" t="s">
        <v>637</v>
      </c>
      <c r="H25" s="489"/>
      <c r="I25" s="489"/>
      <c r="J25" s="489"/>
      <c r="K25" s="489"/>
      <c r="L25" s="489"/>
      <c r="M25" s="489"/>
      <c r="N25" s="489"/>
      <c r="O25" s="489"/>
      <c r="P25" s="489"/>
      <c r="Q25" s="489"/>
      <c r="R25" s="489"/>
      <c r="S25" s="489"/>
      <c r="T25" s="489"/>
      <c r="U25" s="489"/>
      <c r="V25" s="489"/>
      <c r="W25" s="489"/>
      <c r="X25" s="489"/>
      <c r="Y25" s="414"/>
      <c r="Z25" s="414"/>
      <c r="AA25" s="414"/>
      <c r="AB25" s="414"/>
      <c r="AC25" s="414"/>
      <c r="AD25" s="414"/>
      <c r="AE25" s="414"/>
      <c r="AF25" s="414"/>
      <c r="AG25" s="414"/>
      <c r="AH25" s="414"/>
      <c r="AI25" s="414"/>
      <c r="AJ25" s="414"/>
      <c r="AK25" s="414"/>
      <c r="AL25" s="414"/>
      <c r="AM25" s="414"/>
      <c r="AN25" s="414"/>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row>
    <row r="26" spans="1:157">
      <c r="A26" s="415" t="s">
        <v>345</v>
      </c>
      <c r="B26" s="410"/>
      <c r="C26" s="410"/>
      <c r="D26" s="410"/>
      <c r="E26" s="410"/>
      <c r="F26" s="410"/>
      <c r="G26" s="489" t="s">
        <v>680</v>
      </c>
      <c r="H26" s="489"/>
      <c r="I26" s="489"/>
      <c r="J26" s="489"/>
      <c r="K26" s="489"/>
      <c r="L26" s="489"/>
      <c r="M26" s="489"/>
      <c r="N26" s="489"/>
      <c r="O26" s="489"/>
      <c r="P26" s="489"/>
      <c r="Q26" s="489"/>
      <c r="R26" s="489"/>
      <c r="S26" s="489"/>
      <c r="T26" s="489"/>
      <c r="U26" s="489"/>
      <c r="V26" s="489"/>
      <c r="W26" s="489"/>
      <c r="X26" s="489"/>
      <c r="Y26" s="414"/>
      <c r="Z26" s="414"/>
      <c r="AA26" s="414"/>
      <c r="AB26" s="414"/>
      <c r="AC26" s="414"/>
      <c r="AD26" s="414"/>
      <c r="AE26" s="414"/>
      <c r="AF26" s="414"/>
      <c r="AG26" s="414"/>
      <c r="AH26" s="414"/>
      <c r="AI26" s="414"/>
      <c r="AJ26" s="414"/>
      <c r="AK26" s="414"/>
      <c r="AL26" s="414"/>
      <c r="AM26" s="414"/>
      <c r="AN26" s="414"/>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90">
        <f>1640000+4500</f>
        <v>1644500</v>
      </c>
      <c r="EL26" s="406"/>
      <c r="EM26" s="406"/>
      <c r="EN26" s="406"/>
      <c r="EO26" s="406"/>
      <c r="EP26" s="406"/>
      <c r="EQ26" s="406"/>
      <c r="ER26" s="406"/>
      <c r="ES26" s="406"/>
      <c r="ET26" s="406"/>
      <c r="EU26" s="406"/>
      <c r="EV26" s="406"/>
      <c r="EW26" s="406"/>
      <c r="EX26" s="406"/>
      <c r="EY26" s="406"/>
      <c r="EZ26" s="406"/>
      <c r="FA26" s="406"/>
    </row>
    <row r="27" spans="1:157">
      <c r="A27" s="415" t="s">
        <v>345</v>
      </c>
      <c r="B27" s="410"/>
      <c r="C27" s="410"/>
      <c r="D27" s="410"/>
      <c r="E27" s="410"/>
      <c r="F27" s="410"/>
      <c r="G27" s="489" t="s">
        <v>579</v>
      </c>
      <c r="H27" s="489"/>
      <c r="I27" s="489"/>
      <c r="J27" s="489"/>
      <c r="K27" s="489"/>
      <c r="L27" s="489"/>
      <c r="M27" s="489"/>
      <c r="N27" s="489"/>
      <c r="O27" s="489"/>
      <c r="P27" s="489"/>
      <c r="Q27" s="489"/>
      <c r="R27" s="489"/>
      <c r="S27" s="489"/>
      <c r="T27" s="489"/>
      <c r="U27" s="489"/>
      <c r="V27" s="489"/>
      <c r="W27" s="489"/>
      <c r="X27" s="489"/>
      <c r="Y27" s="414"/>
      <c r="Z27" s="414"/>
      <c r="AA27" s="414"/>
      <c r="AB27" s="414"/>
      <c r="AC27" s="414"/>
      <c r="AD27" s="414"/>
      <c r="AE27" s="414"/>
      <c r="AF27" s="414"/>
      <c r="AG27" s="414"/>
      <c r="AH27" s="414"/>
      <c r="AI27" s="414"/>
      <c r="AJ27" s="414"/>
      <c r="AK27" s="414"/>
      <c r="AL27" s="414"/>
      <c r="AM27" s="414"/>
      <c r="AN27" s="414"/>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v>805</v>
      </c>
      <c r="EL27" s="406"/>
      <c r="EM27" s="406"/>
      <c r="EN27" s="406"/>
      <c r="EO27" s="406"/>
      <c r="EP27" s="406"/>
      <c r="EQ27" s="406"/>
      <c r="ER27" s="406"/>
      <c r="ES27" s="406"/>
      <c r="ET27" s="406"/>
      <c r="EU27" s="406"/>
      <c r="EV27" s="406"/>
      <c r="EW27" s="406"/>
      <c r="EX27" s="406"/>
      <c r="EY27" s="406"/>
      <c r="EZ27" s="406"/>
      <c r="FA27" s="406"/>
    </row>
    <row r="28" spans="1:157">
      <c r="A28" s="457" t="s">
        <v>268</v>
      </c>
      <c r="B28" s="419"/>
      <c r="C28" s="419"/>
      <c r="D28" s="419"/>
      <c r="E28" s="419"/>
      <c r="F28" s="419"/>
      <c r="G28" s="419"/>
      <c r="H28" s="419"/>
      <c r="I28" s="419"/>
      <c r="J28" s="419"/>
      <c r="K28" s="419"/>
      <c r="L28" s="419"/>
      <c r="M28" s="419"/>
      <c r="N28" s="419"/>
      <c r="O28" s="419"/>
      <c r="P28" s="419"/>
      <c r="Q28" s="419"/>
      <c r="R28" s="419"/>
      <c r="S28" s="419"/>
      <c r="T28" s="419"/>
      <c r="U28" s="419"/>
      <c r="V28" s="419"/>
      <c r="W28" s="419"/>
      <c r="X28" s="420"/>
      <c r="Y28" s="414"/>
      <c r="Z28" s="414"/>
      <c r="AA28" s="414"/>
      <c r="AB28" s="414"/>
      <c r="AC28" s="414"/>
      <c r="AD28" s="414"/>
      <c r="AE28" s="414"/>
      <c r="AF28" s="414"/>
      <c r="AG28" s="414"/>
      <c r="AH28" s="414"/>
      <c r="AI28" s="414"/>
      <c r="AJ28" s="414"/>
      <c r="AK28" s="414"/>
      <c r="AL28" s="414"/>
      <c r="AM28" s="414"/>
      <c r="AN28" s="414"/>
      <c r="AO28" s="406"/>
      <c r="AP28" s="406"/>
      <c r="AQ28" s="406"/>
      <c r="AR28" s="406"/>
      <c r="AS28" s="406"/>
      <c r="AT28" s="406"/>
      <c r="AU28" s="406"/>
      <c r="AV28" s="406"/>
      <c r="AW28" s="406"/>
      <c r="AX28" s="406"/>
      <c r="AY28" s="406"/>
      <c r="AZ28" s="406"/>
      <c r="BA28" s="406"/>
      <c r="BB28" s="406"/>
      <c r="BC28" s="406"/>
      <c r="BD28" s="406"/>
      <c r="BE28" s="406"/>
      <c r="BF28" s="406" t="s">
        <v>33</v>
      </c>
      <c r="BG28" s="406"/>
      <c r="BH28" s="406"/>
      <c r="BI28" s="406"/>
      <c r="BJ28" s="406"/>
      <c r="BK28" s="406"/>
      <c r="BL28" s="406"/>
      <c r="BM28" s="406"/>
      <c r="BN28" s="406"/>
      <c r="BO28" s="406"/>
      <c r="BP28" s="406"/>
      <c r="BQ28" s="406"/>
      <c r="BR28" s="406"/>
      <c r="BS28" s="406"/>
      <c r="BT28" s="406"/>
      <c r="BU28" s="406"/>
      <c r="BV28" s="406"/>
      <c r="BW28" s="406" t="s">
        <v>33</v>
      </c>
      <c r="BX28" s="406"/>
      <c r="BY28" s="406"/>
      <c r="BZ28" s="406"/>
      <c r="CA28" s="406"/>
      <c r="CB28" s="406"/>
      <c r="CC28" s="406"/>
      <c r="CD28" s="406"/>
      <c r="CE28" s="406"/>
      <c r="CF28" s="406"/>
      <c r="CG28" s="406"/>
      <c r="CH28" s="406"/>
      <c r="CI28" s="406"/>
      <c r="CJ28" s="406"/>
      <c r="CK28" s="406"/>
      <c r="CL28" s="406"/>
      <c r="CM28" s="406"/>
      <c r="CN28" s="406" t="s">
        <v>33</v>
      </c>
      <c r="CO28" s="406"/>
      <c r="CP28" s="406"/>
      <c r="CQ28" s="406"/>
      <c r="CR28" s="406"/>
      <c r="CS28" s="406"/>
      <c r="CT28" s="406"/>
      <c r="CU28" s="406"/>
      <c r="CV28" s="406"/>
      <c r="CW28" s="406"/>
      <c r="CX28" s="406"/>
      <c r="CY28" s="406"/>
      <c r="CZ28" s="406"/>
      <c r="DA28" s="406"/>
      <c r="DB28" s="406"/>
      <c r="DC28" s="406"/>
      <c r="DD28" s="406"/>
      <c r="DE28" s="406" t="s">
        <v>33</v>
      </c>
      <c r="DF28" s="406"/>
      <c r="DG28" s="406"/>
      <c r="DH28" s="406"/>
      <c r="DI28" s="406"/>
      <c r="DJ28" s="406"/>
      <c r="DK28" s="406"/>
      <c r="DL28" s="406"/>
      <c r="DM28" s="406"/>
      <c r="DN28" s="406"/>
      <c r="DO28" s="406"/>
      <c r="DP28" s="406"/>
      <c r="DQ28" s="406"/>
      <c r="DR28" s="406"/>
      <c r="DS28" s="406"/>
      <c r="DT28" s="406"/>
      <c r="DU28" s="406" t="s">
        <v>33</v>
      </c>
      <c r="DV28" s="406"/>
      <c r="DW28" s="406"/>
      <c r="DX28" s="406"/>
      <c r="DY28" s="406"/>
      <c r="DZ28" s="406"/>
      <c r="EA28" s="406"/>
      <c r="EB28" s="406"/>
      <c r="EC28" s="406"/>
      <c r="ED28" s="406"/>
      <c r="EE28" s="406"/>
      <c r="EF28" s="406"/>
      <c r="EG28" s="406"/>
      <c r="EH28" s="406"/>
      <c r="EI28" s="406"/>
      <c r="EJ28" s="406"/>
      <c r="EK28" s="406">
        <f>SUM(EK22:EK27)</f>
        <v>22583557</v>
      </c>
      <c r="EL28" s="406"/>
      <c r="EM28" s="406"/>
      <c r="EN28" s="406"/>
      <c r="EO28" s="406"/>
      <c r="EP28" s="406"/>
      <c r="EQ28" s="406"/>
      <c r="ER28" s="406"/>
      <c r="ES28" s="406"/>
      <c r="ET28" s="406"/>
      <c r="EU28" s="406"/>
      <c r="EV28" s="406"/>
      <c r="EW28" s="406"/>
      <c r="EX28" s="406"/>
      <c r="EY28" s="406"/>
      <c r="EZ28" s="406"/>
      <c r="FA28" s="406"/>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39">
        <v>1</v>
      </c>
      <c r="E36" s="439"/>
      <c r="F36" s="439"/>
      <c r="G36" s="439"/>
      <c r="H36" s="439"/>
      <c r="I36" s="439"/>
      <c r="J36" s="439">
        <v>2</v>
      </c>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v>3</v>
      </c>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v>4</v>
      </c>
      <c r="BH36" s="439"/>
      <c r="BI36" s="439"/>
      <c r="BJ36" s="439"/>
      <c r="BK36" s="439"/>
      <c r="BL36" s="439"/>
      <c r="BM36" s="439"/>
      <c r="BN36" s="439"/>
      <c r="BO36" s="439"/>
      <c r="BP36" s="439"/>
      <c r="BQ36" s="439"/>
      <c r="BR36" s="439"/>
      <c r="BS36" s="439"/>
      <c r="BT36" s="439"/>
      <c r="BU36" s="439"/>
      <c r="BV36" s="439"/>
      <c r="BW36" s="439">
        <v>5</v>
      </c>
      <c r="BX36" s="439"/>
      <c r="BY36" s="439"/>
      <c r="BZ36" s="439"/>
      <c r="CA36" s="439"/>
      <c r="CB36" s="439"/>
      <c r="CC36" s="439"/>
      <c r="CD36" s="439"/>
      <c r="CE36" s="439"/>
      <c r="CF36" s="439"/>
      <c r="CG36" s="439"/>
      <c r="CH36" s="439"/>
      <c r="CI36" s="439"/>
      <c r="CJ36" s="439"/>
      <c r="CK36" s="439"/>
      <c r="CL36" s="439"/>
      <c r="CM36" s="439">
        <v>6</v>
      </c>
      <c r="CN36" s="439"/>
      <c r="CO36" s="439"/>
      <c r="CP36" s="439"/>
      <c r="CQ36" s="439"/>
      <c r="CR36" s="439"/>
      <c r="CS36" s="439"/>
      <c r="CT36" s="439"/>
      <c r="CU36" s="439"/>
      <c r="CV36" s="439"/>
      <c r="CW36" s="439"/>
      <c r="CX36" s="439"/>
      <c r="CY36" s="439"/>
      <c r="CZ36" s="439"/>
      <c r="DA36" s="439"/>
      <c r="DB36" s="439"/>
      <c r="DC36" s="439"/>
      <c r="DD36" s="439"/>
    </row>
    <row r="37" spans="4:108" ht="82.5" customHeight="1">
      <c r="D37" s="485" t="s">
        <v>264</v>
      </c>
      <c r="E37" s="426"/>
      <c r="F37" s="426"/>
      <c r="G37" s="426"/>
      <c r="H37" s="426"/>
      <c r="I37" s="427"/>
      <c r="J37" s="438" t="s">
        <v>275</v>
      </c>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14" t="s">
        <v>33</v>
      </c>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t="s">
        <v>33</v>
      </c>
      <c r="BH37" s="414"/>
      <c r="BI37" s="414"/>
      <c r="BJ37" s="414"/>
      <c r="BK37" s="414"/>
      <c r="BL37" s="414"/>
      <c r="BM37" s="414"/>
      <c r="BN37" s="414"/>
      <c r="BO37" s="414"/>
      <c r="BP37" s="414"/>
      <c r="BQ37" s="414"/>
      <c r="BR37" s="414"/>
      <c r="BS37" s="414"/>
      <c r="BT37" s="414"/>
      <c r="BU37" s="414"/>
      <c r="BV37" s="414"/>
      <c r="BW37" s="414" t="s">
        <v>33</v>
      </c>
      <c r="BX37" s="414"/>
      <c r="BY37" s="414"/>
      <c r="BZ37" s="414"/>
      <c r="CA37" s="414"/>
      <c r="CB37" s="414"/>
      <c r="CC37" s="414"/>
      <c r="CD37" s="414"/>
      <c r="CE37" s="414"/>
      <c r="CF37" s="414"/>
      <c r="CG37" s="414"/>
      <c r="CH37" s="414"/>
      <c r="CI37" s="414"/>
      <c r="CJ37" s="414"/>
      <c r="CK37" s="414"/>
      <c r="CL37" s="414"/>
      <c r="CM37" s="414"/>
      <c r="CN37" s="414"/>
      <c r="CO37" s="414"/>
      <c r="CP37" s="414"/>
      <c r="CQ37" s="414"/>
      <c r="CR37" s="414"/>
      <c r="CS37" s="414"/>
      <c r="CT37" s="414"/>
      <c r="CU37" s="414"/>
      <c r="CV37" s="414"/>
      <c r="CW37" s="414"/>
      <c r="CX37" s="414"/>
      <c r="CY37" s="414"/>
      <c r="CZ37" s="414"/>
      <c r="DA37" s="414"/>
      <c r="DB37" s="414"/>
      <c r="DC37" s="414"/>
      <c r="DD37" s="414"/>
    </row>
    <row r="38" spans="4:108">
      <c r="D38" s="485"/>
      <c r="E38" s="426"/>
      <c r="F38" s="426"/>
      <c r="G38" s="426"/>
      <c r="H38" s="426"/>
      <c r="I38" s="427"/>
      <c r="J38" s="486" t="s">
        <v>28</v>
      </c>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3"/>
      <c r="AH38" s="407"/>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9"/>
      <c r="BG38" s="407"/>
      <c r="BH38" s="408"/>
      <c r="BI38" s="408"/>
      <c r="BJ38" s="408"/>
      <c r="BK38" s="408"/>
      <c r="BL38" s="408"/>
      <c r="BM38" s="408"/>
      <c r="BN38" s="408"/>
      <c r="BO38" s="408"/>
      <c r="BP38" s="408"/>
      <c r="BQ38" s="408"/>
      <c r="BR38" s="408"/>
      <c r="BS38" s="408"/>
      <c r="BT38" s="408"/>
      <c r="BU38" s="408"/>
      <c r="BV38" s="409"/>
      <c r="BW38" s="407"/>
      <c r="BX38" s="408"/>
      <c r="BY38" s="408"/>
      <c r="BZ38" s="408"/>
      <c r="CA38" s="408"/>
      <c r="CB38" s="408"/>
      <c r="CC38" s="408"/>
      <c r="CD38" s="408"/>
      <c r="CE38" s="408"/>
      <c r="CF38" s="408"/>
      <c r="CG38" s="408"/>
      <c r="CH38" s="408"/>
      <c r="CI38" s="408"/>
      <c r="CJ38" s="408"/>
      <c r="CK38" s="408"/>
      <c r="CL38" s="409"/>
      <c r="CM38" s="407"/>
      <c r="CN38" s="408"/>
      <c r="CO38" s="408"/>
      <c r="CP38" s="408"/>
      <c r="CQ38" s="408"/>
      <c r="CR38" s="408"/>
      <c r="CS38" s="408"/>
      <c r="CT38" s="408"/>
      <c r="CU38" s="408"/>
      <c r="CV38" s="408"/>
      <c r="CW38" s="408"/>
      <c r="CX38" s="408"/>
      <c r="CY38" s="408"/>
      <c r="CZ38" s="408"/>
      <c r="DA38" s="408"/>
      <c r="DB38" s="408"/>
      <c r="DC38" s="408"/>
      <c r="DD38" s="409"/>
    </row>
    <row r="39" spans="4:108" ht="80.25" customHeight="1">
      <c r="D39" s="485" t="s">
        <v>276</v>
      </c>
      <c r="E39" s="426"/>
      <c r="F39" s="426"/>
      <c r="G39" s="426"/>
      <c r="H39" s="426"/>
      <c r="I39" s="427"/>
      <c r="J39" s="486" t="s">
        <v>277</v>
      </c>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3"/>
      <c r="AH39" s="407"/>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9"/>
      <c r="BG39" s="407"/>
      <c r="BH39" s="408"/>
      <c r="BI39" s="408"/>
      <c r="BJ39" s="408"/>
      <c r="BK39" s="408"/>
      <c r="BL39" s="408"/>
      <c r="BM39" s="408"/>
      <c r="BN39" s="408"/>
      <c r="BO39" s="408"/>
      <c r="BP39" s="408"/>
      <c r="BQ39" s="408"/>
      <c r="BR39" s="408"/>
      <c r="BS39" s="408"/>
      <c r="BT39" s="408"/>
      <c r="BU39" s="408"/>
      <c r="BV39" s="409"/>
      <c r="BW39" s="407"/>
      <c r="BX39" s="408"/>
      <c r="BY39" s="408"/>
      <c r="BZ39" s="408"/>
      <c r="CA39" s="408"/>
      <c r="CB39" s="408"/>
      <c r="CC39" s="408"/>
      <c r="CD39" s="408"/>
      <c r="CE39" s="408"/>
      <c r="CF39" s="408"/>
      <c r="CG39" s="408"/>
      <c r="CH39" s="408"/>
      <c r="CI39" s="408"/>
      <c r="CJ39" s="408"/>
      <c r="CK39" s="408"/>
      <c r="CL39" s="409"/>
      <c r="CM39" s="407"/>
      <c r="CN39" s="408"/>
      <c r="CO39" s="408"/>
      <c r="CP39" s="408"/>
      <c r="CQ39" s="408"/>
      <c r="CR39" s="408"/>
      <c r="CS39" s="408"/>
      <c r="CT39" s="408"/>
      <c r="CU39" s="408"/>
      <c r="CV39" s="408"/>
      <c r="CW39" s="408"/>
      <c r="CX39" s="408"/>
      <c r="CY39" s="408"/>
      <c r="CZ39" s="408"/>
      <c r="DA39" s="408"/>
      <c r="DB39" s="408"/>
      <c r="DC39" s="408"/>
      <c r="DD39" s="409"/>
    </row>
    <row r="40" spans="4:108" ht="37.5" customHeight="1">
      <c r="D40" s="485" t="s">
        <v>278</v>
      </c>
      <c r="E40" s="426"/>
      <c r="F40" s="426"/>
      <c r="G40" s="426"/>
      <c r="H40" s="426"/>
      <c r="I40" s="427"/>
      <c r="J40" s="486" t="s">
        <v>279</v>
      </c>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3"/>
      <c r="AH40" s="407"/>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9"/>
      <c r="BG40" s="407"/>
      <c r="BH40" s="408"/>
      <c r="BI40" s="408"/>
      <c r="BJ40" s="408"/>
      <c r="BK40" s="408"/>
      <c r="BL40" s="408"/>
      <c r="BM40" s="408"/>
      <c r="BN40" s="408"/>
      <c r="BO40" s="408"/>
      <c r="BP40" s="408"/>
      <c r="BQ40" s="408"/>
      <c r="BR40" s="408"/>
      <c r="BS40" s="408"/>
      <c r="BT40" s="408"/>
      <c r="BU40" s="408"/>
      <c r="BV40" s="409"/>
      <c r="BW40" s="407"/>
      <c r="BX40" s="408"/>
      <c r="BY40" s="408"/>
      <c r="BZ40" s="408"/>
      <c r="CA40" s="408"/>
      <c r="CB40" s="408"/>
      <c r="CC40" s="408"/>
      <c r="CD40" s="408"/>
      <c r="CE40" s="408"/>
      <c r="CF40" s="408"/>
      <c r="CG40" s="408"/>
      <c r="CH40" s="408"/>
      <c r="CI40" s="408"/>
      <c r="CJ40" s="408"/>
      <c r="CK40" s="408"/>
      <c r="CL40" s="409"/>
      <c r="CM40" s="407"/>
      <c r="CN40" s="408"/>
      <c r="CO40" s="408"/>
      <c r="CP40" s="408"/>
      <c r="CQ40" s="408"/>
      <c r="CR40" s="408"/>
      <c r="CS40" s="408"/>
      <c r="CT40" s="408"/>
      <c r="CU40" s="408"/>
      <c r="CV40" s="408"/>
      <c r="CW40" s="408"/>
      <c r="CX40" s="408"/>
      <c r="CY40" s="408"/>
      <c r="CZ40" s="408"/>
      <c r="DA40" s="408"/>
      <c r="DB40" s="408"/>
      <c r="DC40" s="408"/>
      <c r="DD40" s="409"/>
    </row>
    <row r="41" spans="4:108" ht="38.25" customHeight="1">
      <c r="D41" s="485" t="s">
        <v>280</v>
      </c>
      <c r="E41" s="426"/>
      <c r="F41" s="426"/>
      <c r="G41" s="426"/>
      <c r="H41" s="426"/>
      <c r="I41" s="427"/>
      <c r="J41" s="486" t="s">
        <v>281</v>
      </c>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c r="AH41" s="407"/>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9"/>
      <c r="BG41" s="407"/>
      <c r="BH41" s="408"/>
      <c r="BI41" s="408"/>
      <c r="BJ41" s="408"/>
      <c r="BK41" s="408"/>
      <c r="BL41" s="408"/>
      <c r="BM41" s="408"/>
      <c r="BN41" s="408"/>
      <c r="BO41" s="408"/>
      <c r="BP41" s="408"/>
      <c r="BQ41" s="408"/>
      <c r="BR41" s="408"/>
      <c r="BS41" s="408"/>
      <c r="BT41" s="408"/>
      <c r="BU41" s="408"/>
      <c r="BV41" s="409"/>
      <c r="BW41" s="407"/>
      <c r="BX41" s="408"/>
      <c r="BY41" s="408"/>
      <c r="BZ41" s="408"/>
      <c r="CA41" s="408"/>
      <c r="CB41" s="408"/>
      <c r="CC41" s="408"/>
      <c r="CD41" s="408"/>
      <c r="CE41" s="408"/>
      <c r="CF41" s="408"/>
      <c r="CG41" s="408"/>
      <c r="CH41" s="408"/>
      <c r="CI41" s="408"/>
      <c r="CJ41" s="408"/>
      <c r="CK41" s="408"/>
      <c r="CL41" s="409"/>
      <c r="CM41" s="407"/>
      <c r="CN41" s="408"/>
      <c r="CO41" s="408"/>
      <c r="CP41" s="408"/>
      <c r="CQ41" s="408"/>
      <c r="CR41" s="408"/>
      <c r="CS41" s="408"/>
      <c r="CT41" s="408"/>
      <c r="CU41" s="408"/>
      <c r="CV41" s="408"/>
      <c r="CW41" s="408"/>
      <c r="CX41" s="408"/>
      <c r="CY41" s="408"/>
      <c r="CZ41" s="408"/>
      <c r="DA41" s="408"/>
      <c r="DB41" s="408"/>
      <c r="DC41" s="408"/>
      <c r="DD41" s="409"/>
    </row>
    <row r="42" spans="4:108">
      <c r="D42" s="485"/>
      <c r="E42" s="426"/>
      <c r="F42" s="426"/>
      <c r="G42" s="426"/>
      <c r="H42" s="426"/>
      <c r="I42" s="427"/>
      <c r="J42" s="486"/>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3"/>
      <c r="AH42" s="407"/>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9"/>
      <c r="BG42" s="407"/>
      <c r="BH42" s="408"/>
      <c r="BI42" s="408"/>
      <c r="BJ42" s="408"/>
      <c r="BK42" s="408"/>
      <c r="BL42" s="408"/>
      <c r="BM42" s="408"/>
      <c r="BN42" s="408"/>
      <c r="BO42" s="408"/>
      <c r="BP42" s="408"/>
      <c r="BQ42" s="408"/>
      <c r="BR42" s="408"/>
      <c r="BS42" s="408"/>
      <c r="BT42" s="408"/>
      <c r="BU42" s="408"/>
      <c r="BV42" s="409"/>
      <c r="BW42" s="407"/>
      <c r="BX42" s="408"/>
      <c r="BY42" s="408"/>
      <c r="BZ42" s="408"/>
      <c r="CA42" s="408"/>
      <c r="CB42" s="408"/>
      <c r="CC42" s="408"/>
      <c r="CD42" s="408"/>
      <c r="CE42" s="408"/>
      <c r="CF42" s="408"/>
      <c r="CG42" s="408"/>
      <c r="CH42" s="408"/>
      <c r="CI42" s="408"/>
      <c r="CJ42" s="408"/>
      <c r="CK42" s="408"/>
      <c r="CL42" s="409"/>
      <c r="CM42" s="407"/>
      <c r="CN42" s="408"/>
      <c r="CO42" s="408"/>
      <c r="CP42" s="408"/>
      <c r="CQ42" s="408"/>
      <c r="CR42" s="408"/>
      <c r="CS42" s="408"/>
      <c r="CT42" s="408"/>
      <c r="CU42" s="408"/>
      <c r="CV42" s="408"/>
      <c r="CW42" s="408"/>
      <c r="CX42" s="408"/>
      <c r="CY42" s="408"/>
      <c r="CZ42" s="408"/>
      <c r="DA42" s="408"/>
      <c r="DB42" s="408"/>
      <c r="DC42" s="408"/>
      <c r="DD42" s="409"/>
    </row>
    <row r="43" spans="4:108" ht="41.25" customHeight="1">
      <c r="D43" s="485" t="s">
        <v>265</v>
      </c>
      <c r="E43" s="426"/>
      <c r="F43" s="426"/>
      <c r="G43" s="426"/>
      <c r="H43" s="426"/>
      <c r="I43" s="427"/>
      <c r="J43" s="486" t="s">
        <v>282</v>
      </c>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3"/>
      <c r="AH43" s="414" t="s">
        <v>33</v>
      </c>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t="s">
        <v>33</v>
      </c>
      <c r="BH43" s="414"/>
      <c r="BI43" s="414"/>
      <c r="BJ43" s="414"/>
      <c r="BK43" s="414"/>
      <c r="BL43" s="414"/>
      <c r="BM43" s="414"/>
      <c r="BN43" s="414"/>
      <c r="BO43" s="414"/>
      <c r="BP43" s="414"/>
      <c r="BQ43" s="414"/>
      <c r="BR43" s="414"/>
      <c r="BS43" s="414"/>
      <c r="BT43" s="414"/>
      <c r="BU43" s="414"/>
      <c r="BV43" s="414"/>
      <c r="BW43" s="414" t="s">
        <v>33</v>
      </c>
      <c r="BX43" s="414"/>
      <c r="BY43" s="414"/>
      <c r="BZ43" s="414"/>
      <c r="CA43" s="414"/>
      <c r="CB43" s="414"/>
      <c r="CC43" s="414"/>
      <c r="CD43" s="414"/>
      <c r="CE43" s="414"/>
      <c r="CF43" s="414"/>
      <c r="CG43" s="414"/>
      <c r="CH43" s="414"/>
      <c r="CI43" s="414"/>
      <c r="CJ43" s="414"/>
      <c r="CK43" s="414"/>
      <c r="CL43" s="414"/>
      <c r="CM43" s="407"/>
      <c r="CN43" s="408"/>
      <c r="CO43" s="408"/>
      <c r="CP43" s="408"/>
      <c r="CQ43" s="408"/>
      <c r="CR43" s="408"/>
      <c r="CS43" s="408"/>
      <c r="CT43" s="408"/>
      <c r="CU43" s="408"/>
      <c r="CV43" s="408"/>
      <c r="CW43" s="408"/>
      <c r="CX43" s="408"/>
      <c r="CY43" s="408"/>
      <c r="CZ43" s="408"/>
      <c r="DA43" s="408"/>
      <c r="DB43" s="408"/>
      <c r="DC43" s="408"/>
      <c r="DD43" s="409"/>
    </row>
    <row r="44" spans="4:108">
      <c r="D44" s="485"/>
      <c r="E44" s="426"/>
      <c r="F44" s="426"/>
      <c r="G44" s="426"/>
      <c r="H44" s="426"/>
      <c r="I44" s="427"/>
      <c r="J44" s="486" t="s">
        <v>28</v>
      </c>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3"/>
      <c r="AH44" s="407"/>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9"/>
      <c r="BG44" s="407"/>
      <c r="BH44" s="408"/>
      <c r="BI44" s="408"/>
      <c r="BJ44" s="408"/>
      <c r="BK44" s="408"/>
      <c r="BL44" s="408"/>
      <c r="BM44" s="408"/>
      <c r="BN44" s="408"/>
      <c r="BO44" s="408"/>
      <c r="BP44" s="408"/>
      <c r="BQ44" s="408"/>
      <c r="BR44" s="408"/>
      <c r="BS44" s="408"/>
      <c r="BT44" s="408"/>
      <c r="BU44" s="408"/>
      <c r="BV44" s="409"/>
      <c r="BW44" s="407"/>
      <c r="BX44" s="408"/>
      <c r="BY44" s="408"/>
      <c r="BZ44" s="408"/>
      <c r="CA44" s="408"/>
      <c r="CB44" s="408"/>
      <c r="CC44" s="408"/>
      <c r="CD44" s="408"/>
      <c r="CE44" s="408"/>
      <c r="CF44" s="408"/>
      <c r="CG44" s="408"/>
      <c r="CH44" s="408"/>
      <c r="CI44" s="408"/>
      <c r="CJ44" s="408"/>
      <c r="CK44" s="408"/>
      <c r="CL44" s="409"/>
      <c r="CM44" s="407"/>
      <c r="CN44" s="408"/>
      <c r="CO44" s="408"/>
      <c r="CP44" s="408"/>
      <c r="CQ44" s="408"/>
      <c r="CR44" s="408"/>
      <c r="CS44" s="408"/>
      <c r="CT44" s="408"/>
      <c r="CU44" s="408"/>
      <c r="CV44" s="408"/>
      <c r="CW44" s="408"/>
      <c r="CX44" s="408"/>
      <c r="CY44" s="408"/>
      <c r="CZ44" s="408"/>
      <c r="DA44" s="408"/>
      <c r="DB44" s="408"/>
      <c r="DC44" s="408"/>
      <c r="DD44" s="409"/>
    </row>
    <row r="45" spans="4:108" ht="52.5" customHeight="1">
      <c r="D45" s="485" t="s">
        <v>283</v>
      </c>
      <c r="E45" s="426"/>
      <c r="F45" s="426"/>
      <c r="G45" s="426"/>
      <c r="H45" s="426"/>
      <c r="I45" s="427"/>
      <c r="J45" s="486" t="s">
        <v>277</v>
      </c>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3"/>
      <c r="AH45" s="407"/>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9"/>
      <c r="BG45" s="407"/>
      <c r="BH45" s="408"/>
      <c r="BI45" s="408"/>
      <c r="BJ45" s="408"/>
      <c r="BK45" s="408"/>
      <c r="BL45" s="408"/>
      <c r="BM45" s="408"/>
      <c r="BN45" s="408"/>
      <c r="BO45" s="408"/>
      <c r="BP45" s="408"/>
      <c r="BQ45" s="408"/>
      <c r="BR45" s="408"/>
      <c r="BS45" s="408"/>
      <c r="BT45" s="408"/>
      <c r="BU45" s="408"/>
      <c r="BV45" s="409"/>
      <c r="BW45" s="407"/>
      <c r="BX45" s="408"/>
      <c r="BY45" s="408"/>
      <c r="BZ45" s="408"/>
      <c r="CA45" s="408"/>
      <c r="CB45" s="408"/>
      <c r="CC45" s="408"/>
      <c r="CD45" s="408"/>
      <c r="CE45" s="408"/>
      <c r="CF45" s="408"/>
      <c r="CG45" s="408"/>
      <c r="CH45" s="408"/>
      <c r="CI45" s="408"/>
      <c r="CJ45" s="408"/>
      <c r="CK45" s="408"/>
      <c r="CL45" s="409"/>
      <c r="CM45" s="407"/>
      <c r="CN45" s="408"/>
      <c r="CO45" s="408"/>
      <c r="CP45" s="408"/>
      <c r="CQ45" s="408"/>
      <c r="CR45" s="408"/>
      <c r="CS45" s="408"/>
      <c r="CT45" s="408"/>
      <c r="CU45" s="408"/>
      <c r="CV45" s="408"/>
      <c r="CW45" s="408"/>
      <c r="CX45" s="408"/>
      <c r="CY45" s="408"/>
      <c r="CZ45" s="408"/>
      <c r="DA45" s="408"/>
      <c r="DB45" s="408"/>
      <c r="DC45" s="408"/>
      <c r="DD45" s="409"/>
    </row>
    <row r="46" spans="4:108" ht="41.25" customHeight="1">
      <c r="D46" s="485" t="s">
        <v>284</v>
      </c>
      <c r="E46" s="426"/>
      <c r="F46" s="426"/>
      <c r="G46" s="426"/>
      <c r="H46" s="426"/>
      <c r="I46" s="427"/>
      <c r="J46" s="486" t="s">
        <v>279</v>
      </c>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3"/>
      <c r="AH46" s="487" t="s">
        <v>586</v>
      </c>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30"/>
      <c r="BG46" s="407"/>
      <c r="BH46" s="408"/>
      <c r="BI46" s="408"/>
      <c r="BJ46" s="408"/>
      <c r="BK46" s="408"/>
      <c r="BL46" s="408"/>
      <c r="BM46" s="408"/>
      <c r="BN46" s="408"/>
      <c r="BO46" s="408"/>
      <c r="BP46" s="408"/>
      <c r="BQ46" s="408"/>
      <c r="BR46" s="408"/>
      <c r="BS46" s="408"/>
      <c r="BT46" s="408"/>
      <c r="BU46" s="408"/>
      <c r="BV46" s="409"/>
      <c r="BW46" s="407"/>
      <c r="BX46" s="408"/>
      <c r="BY46" s="408"/>
      <c r="BZ46" s="408"/>
      <c r="CA46" s="408"/>
      <c r="CB46" s="408"/>
      <c r="CC46" s="408"/>
      <c r="CD46" s="408"/>
      <c r="CE46" s="408"/>
      <c r="CF46" s="408"/>
      <c r="CG46" s="408"/>
      <c r="CH46" s="408"/>
      <c r="CI46" s="408"/>
      <c r="CJ46" s="408"/>
      <c r="CK46" s="408"/>
      <c r="CL46" s="409"/>
      <c r="CM46" s="407"/>
      <c r="CN46" s="408"/>
      <c r="CO46" s="408"/>
      <c r="CP46" s="408"/>
      <c r="CQ46" s="408"/>
      <c r="CR46" s="408"/>
      <c r="CS46" s="408"/>
      <c r="CT46" s="408"/>
      <c r="CU46" s="408"/>
      <c r="CV46" s="408"/>
      <c r="CW46" s="408"/>
      <c r="CX46" s="408"/>
      <c r="CY46" s="408"/>
      <c r="CZ46" s="408"/>
      <c r="DA46" s="408"/>
      <c r="DB46" s="408"/>
      <c r="DC46" s="408"/>
      <c r="DD46" s="409"/>
    </row>
    <row r="47" spans="4:108" ht="28.5" customHeight="1">
      <c r="D47" s="485" t="s">
        <v>285</v>
      </c>
      <c r="E47" s="426"/>
      <c r="F47" s="426"/>
      <c r="G47" s="426"/>
      <c r="H47" s="426"/>
      <c r="I47" s="427"/>
      <c r="J47" s="486" t="s">
        <v>281</v>
      </c>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3"/>
      <c r="AH47" s="407"/>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9"/>
      <c r="BG47" s="407"/>
      <c r="BH47" s="408"/>
      <c r="BI47" s="408"/>
      <c r="BJ47" s="408"/>
      <c r="BK47" s="408"/>
      <c r="BL47" s="408"/>
      <c r="BM47" s="408"/>
      <c r="BN47" s="408"/>
      <c r="BO47" s="408"/>
      <c r="BP47" s="408"/>
      <c r="BQ47" s="408"/>
      <c r="BR47" s="408"/>
      <c r="BS47" s="408"/>
      <c r="BT47" s="408"/>
      <c r="BU47" s="408"/>
      <c r="BV47" s="409"/>
      <c r="BW47" s="407"/>
      <c r="BX47" s="408"/>
      <c r="BY47" s="408"/>
      <c r="BZ47" s="408"/>
      <c r="CA47" s="408"/>
      <c r="CB47" s="408"/>
      <c r="CC47" s="408"/>
      <c r="CD47" s="408"/>
      <c r="CE47" s="408"/>
      <c r="CF47" s="408"/>
      <c r="CG47" s="408"/>
      <c r="CH47" s="408"/>
      <c r="CI47" s="408"/>
      <c r="CJ47" s="408"/>
      <c r="CK47" s="408"/>
      <c r="CL47" s="409"/>
      <c r="CM47" s="407"/>
      <c r="CN47" s="408"/>
      <c r="CO47" s="408"/>
      <c r="CP47" s="408"/>
      <c r="CQ47" s="408"/>
      <c r="CR47" s="408"/>
      <c r="CS47" s="408"/>
      <c r="CT47" s="408"/>
      <c r="CU47" s="408"/>
      <c r="CV47" s="408"/>
      <c r="CW47" s="408"/>
      <c r="CX47" s="408"/>
      <c r="CY47" s="408"/>
      <c r="CZ47" s="408"/>
      <c r="DA47" s="408"/>
      <c r="DB47" s="408"/>
      <c r="DC47" s="408"/>
      <c r="DD47" s="409"/>
    </row>
    <row r="48" spans="4:108">
      <c r="D48" s="485"/>
      <c r="E48" s="426"/>
      <c r="F48" s="426"/>
      <c r="G48" s="426"/>
      <c r="H48" s="426"/>
      <c r="I48" s="427"/>
      <c r="J48" s="486"/>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3"/>
      <c r="AH48" s="407"/>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9"/>
      <c r="BG48" s="407"/>
      <c r="BH48" s="408"/>
      <c r="BI48" s="408"/>
      <c r="BJ48" s="408"/>
      <c r="BK48" s="408"/>
      <c r="BL48" s="408"/>
      <c r="BM48" s="408"/>
      <c r="BN48" s="408"/>
      <c r="BO48" s="408"/>
      <c r="BP48" s="408"/>
      <c r="BQ48" s="408"/>
      <c r="BR48" s="408"/>
      <c r="BS48" s="408"/>
      <c r="BT48" s="408"/>
      <c r="BU48" s="408"/>
      <c r="BV48" s="409"/>
      <c r="BW48" s="407"/>
      <c r="BX48" s="408"/>
      <c r="BY48" s="408"/>
      <c r="BZ48" s="408"/>
      <c r="CA48" s="408"/>
      <c r="CB48" s="408"/>
      <c r="CC48" s="408"/>
      <c r="CD48" s="408"/>
      <c r="CE48" s="408"/>
      <c r="CF48" s="408"/>
      <c r="CG48" s="408"/>
      <c r="CH48" s="408"/>
      <c r="CI48" s="408"/>
      <c r="CJ48" s="408"/>
      <c r="CK48" s="408"/>
      <c r="CL48" s="409"/>
      <c r="CM48" s="407"/>
      <c r="CN48" s="408"/>
      <c r="CO48" s="408"/>
      <c r="CP48" s="408"/>
      <c r="CQ48" s="408"/>
      <c r="CR48" s="408"/>
      <c r="CS48" s="408"/>
      <c r="CT48" s="408"/>
      <c r="CU48" s="408"/>
      <c r="CV48" s="408"/>
      <c r="CW48" s="408"/>
      <c r="CX48" s="408"/>
      <c r="CY48" s="408"/>
      <c r="CZ48" s="408"/>
      <c r="DA48" s="408"/>
      <c r="DB48" s="408"/>
      <c r="DC48" s="408"/>
      <c r="DD48" s="409"/>
    </row>
    <row r="49" spans="4:108">
      <c r="D49" s="410"/>
      <c r="E49" s="410"/>
      <c r="F49" s="410"/>
      <c r="G49" s="410"/>
      <c r="H49" s="410"/>
      <c r="I49" s="410"/>
      <c r="J49" s="419" t="s">
        <v>268</v>
      </c>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0"/>
      <c r="AH49" s="414" t="s">
        <v>33</v>
      </c>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t="s">
        <v>33</v>
      </c>
      <c r="BH49" s="414"/>
      <c r="BI49" s="414"/>
      <c r="BJ49" s="414"/>
      <c r="BK49" s="414"/>
      <c r="BL49" s="414"/>
      <c r="BM49" s="414"/>
      <c r="BN49" s="414"/>
      <c r="BO49" s="414"/>
      <c r="BP49" s="414"/>
      <c r="BQ49" s="414"/>
      <c r="BR49" s="414"/>
      <c r="BS49" s="414"/>
      <c r="BT49" s="414"/>
      <c r="BU49" s="414"/>
      <c r="BV49" s="414"/>
      <c r="BW49" s="414" t="s">
        <v>33</v>
      </c>
      <c r="BX49" s="414"/>
      <c r="BY49" s="414"/>
      <c r="BZ49" s="414"/>
      <c r="CA49" s="414"/>
      <c r="CB49" s="414"/>
      <c r="CC49" s="414"/>
      <c r="CD49" s="414"/>
      <c r="CE49" s="414"/>
      <c r="CF49" s="414"/>
      <c r="CG49" s="414"/>
      <c r="CH49" s="414"/>
      <c r="CI49" s="414"/>
      <c r="CJ49" s="414"/>
      <c r="CK49" s="414"/>
      <c r="CL49" s="414"/>
      <c r="CM49" s="414">
        <f>SUM(CM46:CM48)</f>
        <v>0</v>
      </c>
      <c r="CN49" s="414"/>
      <c r="CO49" s="414"/>
      <c r="CP49" s="414"/>
      <c r="CQ49" s="414"/>
      <c r="CR49" s="414"/>
      <c r="CS49" s="414"/>
      <c r="CT49" s="414"/>
      <c r="CU49" s="414"/>
      <c r="CV49" s="414"/>
      <c r="CW49" s="414"/>
      <c r="CX49" s="414"/>
      <c r="CY49" s="414"/>
      <c r="CZ49" s="414"/>
      <c r="DA49" s="414"/>
      <c r="DB49" s="414"/>
      <c r="DC49" s="414"/>
      <c r="DD49" s="414"/>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21" t="s">
        <v>286</v>
      </c>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2" t="s">
        <v>253</v>
      </c>
      <c r="E56" s="423"/>
      <c r="F56" s="423"/>
      <c r="G56" s="423"/>
      <c r="H56" s="423"/>
      <c r="I56" s="424"/>
      <c r="J56" s="422" t="s">
        <v>270</v>
      </c>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4"/>
      <c r="AH56" s="422" t="s">
        <v>287</v>
      </c>
      <c r="AI56" s="423"/>
      <c r="AJ56" s="423"/>
      <c r="AK56" s="423"/>
      <c r="AL56" s="423"/>
      <c r="AM56" s="423"/>
      <c r="AN56" s="423"/>
      <c r="AO56" s="423"/>
      <c r="AP56" s="423"/>
      <c r="AQ56" s="423"/>
      <c r="AR56" s="423"/>
      <c r="AS56" s="423"/>
      <c r="AT56" s="423"/>
      <c r="AU56" s="423"/>
      <c r="AV56" s="423"/>
      <c r="AW56" s="423"/>
      <c r="AX56" s="423"/>
      <c r="AY56" s="423"/>
      <c r="AZ56" s="423"/>
      <c r="BA56" s="423"/>
      <c r="BB56" s="424"/>
      <c r="BC56" s="422" t="s">
        <v>288</v>
      </c>
      <c r="BD56" s="423"/>
      <c r="BE56" s="423"/>
      <c r="BF56" s="423"/>
      <c r="BG56" s="423"/>
      <c r="BH56" s="423"/>
      <c r="BI56" s="423"/>
      <c r="BJ56" s="423"/>
      <c r="BK56" s="423"/>
      <c r="BL56" s="423"/>
      <c r="BM56" s="423"/>
      <c r="BN56" s="423"/>
      <c r="BO56" s="423"/>
      <c r="BP56" s="423"/>
      <c r="BQ56" s="423"/>
      <c r="BR56" s="423"/>
      <c r="BS56" s="423"/>
      <c r="BT56" s="424"/>
      <c r="BU56" s="422" t="s">
        <v>289</v>
      </c>
      <c r="BV56" s="423"/>
      <c r="BW56" s="423"/>
      <c r="BX56" s="423"/>
      <c r="BY56" s="423"/>
      <c r="BZ56" s="423"/>
      <c r="CA56" s="423"/>
      <c r="CB56" s="423"/>
      <c r="CC56" s="423"/>
      <c r="CD56" s="423"/>
      <c r="CE56" s="423"/>
      <c r="CF56" s="423"/>
      <c r="CG56" s="423"/>
      <c r="CH56" s="423"/>
      <c r="CI56" s="423"/>
      <c r="CJ56" s="423"/>
      <c r="CK56" s="423"/>
      <c r="CL56" s="424"/>
      <c r="CM56" s="422" t="s">
        <v>274</v>
      </c>
      <c r="CN56" s="423"/>
      <c r="CO56" s="423"/>
      <c r="CP56" s="423"/>
      <c r="CQ56" s="423"/>
      <c r="CR56" s="423"/>
      <c r="CS56" s="423"/>
      <c r="CT56" s="423"/>
      <c r="CU56" s="423"/>
      <c r="CV56" s="423"/>
      <c r="CW56" s="423"/>
      <c r="CX56" s="423"/>
      <c r="CY56" s="423"/>
      <c r="CZ56" s="423"/>
      <c r="DA56" s="423"/>
      <c r="DB56" s="423"/>
      <c r="DC56" s="423"/>
      <c r="DD56" s="424"/>
    </row>
    <row r="57" spans="4:108">
      <c r="D57" s="439">
        <v>1</v>
      </c>
      <c r="E57" s="439"/>
      <c r="F57" s="439"/>
      <c r="G57" s="439"/>
      <c r="H57" s="439"/>
      <c r="I57" s="439"/>
      <c r="J57" s="439">
        <v>2</v>
      </c>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v>3</v>
      </c>
      <c r="AI57" s="439"/>
      <c r="AJ57" s="439"/>
      <c r="AK57" s="439"/>
      <c r="AL57" s="439"/>
      <c r="AM57" s="439"/>
      <c r="AN57" s="439"/>
      <c r="AO57" s="439"/>
      <c r="AP57" s="439"/>
      <c r="AQ57" s="439"/>
      <c r="AR57" s="439"/>
      <c r="AS57" s="439"/>
      <c r="AT57" s="439"/>
      <c r="AU57" s="439"/>
      <c r="AV57" s="439"/>
      <c r="AW57" s="439"/>
      <c r="AX57" s="439"/>
      <c r="AY57" s="439"/>
      <c r="AZ57" s="439"/>
      <c r="BA57" s="439"/>
      <c r="BB57" s="439"/>
      <c r="BC57" s="439">
        <v>4</v>
      </c>
      <c r="BD57" s="439"/>
      <c r="BE57" s="439"/>
      <c r="BF57" s="439"/>
      <c r="BG57" s="439"/>
      <c r="BH57" s="439"/>
      <c r="BI57" s="439"/>
      <c r="BJ57" s="439"/>
      <c r="BK57" s="439"/>
      <c r="BL57" s="439"/>
      <c r="BM57" s="439"/>
      <c r="BN57" s="439"/>
      <c r="BO57" s="439"/>
      <c r="BP57" s="439"/>
      <c r="BQ57" s="439"/>
      <c r="BR57" s="439"/>
      <c r="BS57" s="439"/>
      <c r="BT57" s="439"/>
      <c r="BU57" s="439">
        <v>5</v>
      </c>
      <c r="BV57" s="439"/>
      <c r="BW57" s="439"/>
      <c r="BX57" s="439"/>
      <c r="BY57" s="439"/>
      <c r="BZ57" s="439"/>
      <c r="CA57" s="439"/>
      <c r="CB57" s="439"/>
      <c r="CC57" s="439"/>
      <c r="CD57" s="439"/>
      <c r="CE57" s="439"/>
      <c r="CF57" s="439"/>
      <c r="CG57" s="439"/>
      <c r="CH57" s="439"/>
      <c r="CI57" s="439"/>
      <c r="CJ57" s="439"/>
      <c r="CK57" s="439"/>
      <c r="CL57" s="439"/>
      <c r="CM57" s="439">
        <v>6</v>
      </c>
      <c r="CN57" s="439"/>
      <c r="CO57" s="439"/>
      <c r="CP57" s="439"/>
      <c r="CQ57" s="439"/>
      <c r="CR57" s="439"/>
      <c r="CS57" s="439"/>
      <c r="CT57" s="439"/>
      <c r="CU57" s="439"/>
      <c r="CV57" s="439"/>
      <c r="CW57" s="439"/>
      <c r="CX57" s="439"/>
      <c r="CY57" s="439"/>
      <c r="CZ57" s="439"/>
      <c r="DA57" s="439"/>
      <c r="DB57" s="439"/>
      <c r="DC57" s="439"/>
      <c r="DD57" s="439"/>
    </row>
    <row r="58" spans="4:108" ht="12.75" customHeight="1">
      <c r="D58" s="410" t="s">
        <v>264</v>
      </c>
      <c r="E58" s="410"/>
      <c r="F58" s="410"/>
      <c r="G58" s="410"/>
      <c r="H58" s="410"/>
      <c r="I58" s="410"/>
      <c r="J58" s="438" t="s">
        <v>290</v>
      </c>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14">
        <v>3</v>
      </c>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v>0</v>
      </c>
      <c r="CN58" s="414"/>
      <c r="CO58" s="414"/>
      <c r="CP58" s="414"/>
      <c r="CQ58" s="414"/>
      <c r="CR58" s="414"/>
      <c r="CS58" s="414"/>
      <c r="CT58" s="414"/>
      <c r="CU58" s="414"/>
      <c r="CV58" s="414"/>
      <c r="CW58" s="414"/>
      <c r="CX58" s="414"/>
      <c r="CY58" s="414"/>
      <c r="CZ58" s="414"/>
      <c r="DA58" s="414"/>
      <c r="DB58" s="414"/>
      <c r="DC58" s="414"/>
      <c r="DD58" s="414"/>
    </row>
    <row r="59" spans="4:108">
      <c r="D59" s="410" t="s">
        <v>265</v>
      </c>
      <c r="E59" s="410"/>
      <c r="F59" s="410"/>
      <c r="G59" s="410"/>
      <c r="H59" s="410"/>
      <c r="I59" s="410"/>
      <c r="J59" s="440" t="s">
        <v>423</v>
      </c>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c r="CZ59" s="414"/>
      <c r="DA59" s="414"/>
      <c r="DB59" s="414"/>
      <c r="DC59" s="414"/>
      <c r="DD59" s="414"/>
    </row>
    <row r="60" spans="4:108">
      <c r="D60" s="410"/>
      <c r="E60" s="410"/>
      <c r="F60" s="410"/>
      <c r="G60" s="410"/>
      <c r="H60" s="410"/>
      <c r="I60" s="410"/>
      <c r="J60" s="419" t="s">
        <v>268</v>
      </c>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20"/>
      <c r="AH60" s="414" t="s">
        <v>33</v>
      </c>
      <c r="AI60" s="414"/>
      <c r="AJ60" s="414"/>
      <c r="AK60" s="414"/>
      <c r="AL60" s="414"/>
      <c r="AM60" s="414"/>
      <c r="AN60" s="414"/>
      <c r="AO60" s="414"/>
      <c r="AP60" s="414"/>
      <c r="AQ60" s="414"/>
      <c r="AR60" s="414"/>
      <c r="AS60" s="414"/>
      <c r="AT60" s="414"/>
      <c r="AU60" s="414"/>
      <c r="AV60" s="414"/>
      <c r="AW60" s="414"/>
      <c r="AX60" s="414"/>
      <c r="AY60" s="414"/>
      <c r="AZ60" s="414"/>
      <c r="BA60" s="414"/>
      <c r="BB60" s="414"/>
      <c r="BC60" s="414" t="s">
        <v>33</v>
      </c>
      <c r="BD60" s="414"/>
      <c r="BE60" s="414"/>
      <c r="BF60" s="414"/>
      <c r="BG60" s="414"/>
      <c r="BH60" s="414"/>
      <c r="BI60" s="414"/>
      <c r="BJ60" s="414"/>
      <c r="BK60" s="414"/>
      <c r="BL60" s="414"/>
      <c r="BM60" s="414"/>
      <c r="BN60" s="414"/>
      <c r="BO60" s="414"/>
      <c r="BP60" s="414"/>
      <c r="BQ60" s="414"/>
      <c r="BR60" s="414"/>
      <c r="BS60" s="414"/>
      <c r="BT60" s="414"/>
      <c r="BU60" s="414" t="s">
        <v>33</v>
      </c>
      <c r="BV60" s="414"/>
      <c r="BW60" s="414"/>
      <c r="BX60" s="414"/>
      <c r="BY60" s="414"/>
      <c r="BZ60" s="414"/>
      <c r="CA60" s="414"/>
      <c r="CB60" s="414"/>
      <c r="CC60" s="414"/>
      <c r="CD60" s="414"/>
      <c r="CE60" s="414"/>
      <c r="CF60" s="414"/>
      <c r="CG60" s="414"/>
      <c r="CH60" s="414"/>
      <c r="CI60" s="414"/>
      <c r="CJ60" s="414"/>
      <c r="CK60" s="414"/>
      <c r="CL60" s="414"/>
      <c r="CM60" s="414">
        <f>SUM(CM58:CM59)</f>
        <v>0</v>
      </c>
      <c r="CN60" s="414"/>
      <c r="CO60" s="414"/>
      <c r="CP60" s="414"/>
      <c r="CQ60" s="414"/>
      <c r="CR60" s="414"/>
      <c r="CS60" s="414"/>
      <c r="CT60" s="414"/>
      <c r="CU60" s="414"/>
      <c r="CV60" s="414"/>
      <c r="CW60" s="414"/>
      <c r="CX60" s="414"/>
      <c r="CY60" s="414"/>
      <c r="CZ60" s="414"/>
      <c r="DA60" s="414"/>
      <c r="DB60" s="414"/>
      <c r="DC60" s="414"/>
      <c r="DD60" s="414"/>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2" t="s">
        <v>253</v>
      </c>
      <c r="E66" s="423"/>
      <c r="F66" s="423"/>
      <c r="G66" s="423"/>
      <c r="H66" s="423"/>
      <c r="I66" s="424"/>
      <c r="J66" s="422" t="s">
        <v>292</v>
      </c>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4"/>
      <c r="BZ66" s="422" t="s">
        <v>293</v>
      </c>
      <c r="CA66" s="423"/>
      <c r="CB66" s="423"/>
      <c r="CC66" s="423"/>
      <c r="CD66" s="423"/>
      <c r="CE66" s="423"/>
      <c r="CF66" s="423"/>
      <c r="CG66" s="423"/>
      <c r="CH66" s="423"/>
      <c r="CI66" s="423"/>
      <c r="CJ66" s="423"/>
      <c r="CK66" s="423"/>
      <c r="CL66" s="423"/>
      <c r="CM66" s="423"/>
      <c r="CN66" s="423"/>
      <c r="CO66" s="424"/>
      <c r="CP66" s="422" t="s">
        <v>294</v>
      </c>
      <c r="CQ66" s="423"/>
      <c r="CR66" s="423"/>
      <c r="CS66" s="423"/>
      <c r="CT66" s="423"/>
      <c r="CU66" s="423"/>
      <c r="CV66" s="423"/>
      <c r="CW66" s="423"/>
      <c r="CX66" s="423"/>
      <c r="CY66" s="423"/>
      <c r="CZ66" s="423"/>
      <c r="DA66" s="423"/>
      <c r="DB66" s="423"/>
      <c r="DC66" s="423"/>
      <c r="DD66" s="424"/>
    </row>
    <row r="67" spans="4:108">
      <c r="D67" s="439">
        <v>1</v>
      </c>
      <c r="E67" s="439"/>
      <c r="F67" s="439"/>
      <c r="G67" s="439"/>
      <c r="H67" s="439"/>
      <c r="I67" s="439"/>
      <c r="J67" s="439">
        <v>2</v>
      </c>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39"/>
      <c r="BW67" s="439"/>
      <c r="BX67" s="439"/>
      <c r="BY67" s="439"/>
      <c r="BZ67" s="439">
        <v>3</v>
      </c>
      <c r="CA67" s="439"/>
      <c r="CB67" s="439"/>
      <c r="CC67" s="439"/>
      <c r="CD67" s="439"/>
      <c r="CE67" s="439"/>
      <c r="CF67" s="439"/>
      <c r="CG67" s="439"/>
      <c r="CH67" s="439"/>
      <c r="CI67" s="439"/>
      <c r="CJ67" s="439"/>
      <c r="CK67" s="439"/>
      <c r="CL67" s="439"/>
      <c r="CM67" s="439"/>
      <c r="CN67" s="439"/>
      <c r="CO67" s="439"/>
      <c r="CP67" s="439">
        <v>4</v>
      </c>
      <c r="CQ67" s="439"/>
      <c r="CR67" s="439"/>
      <c r="CS67" s="439"/>
      <c r="CT67" s="439"/>
      <c r="CU67" s="439"/>
      <c r="CV67" s="439"/>
      <c r="CW67" s="439"/>
      <c r="CX67" s="439"/>
      <c r="CY67" s="439"/>
      <c r="CZ67" s="439"/>
      <c r="DA67" s="439"/>
      <c r="DB67" s="439"/>
      <c r="DC67" s="439"/>
      <c r="DD67" s="439"/>
    </row>
    <row r="68" spans="4:108">
      <c r="D68" s="410" t="s">
        <v>264</v>
      </c>
      <c r="E68" s="410"/>
      <c r="F68" s="410"/>
      <c r="G68" s="410"/>
      <c r="H68" s="410"/>
      <c r="I68" s="410"/>
      <c r="J68" s="41"/>
      <c r="K68" s="412" t="s">
        <v>295</v>
      </c>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2"/>
      <c r="BW68" s="412"/>
      <c r="BX68" s="412"/>
      <c r="BY68" s="413"/>
      <c r="BZ68" s="414" t="s">
        <v>33</v>
      </c>
      <c r="CA68" s="414"/>
      <c r="CB68" s="414"/>
      <c r="CC68" s="414"/>
      <c r="CD68" s="414"/>
      <c r="CE68" s="414"/>
      <c r="CF68" s="414"/>
      <c r="CG68" s="414"/>
      <c r="CH68" s="414"/>
      <c r="CI68" s="414"/>
      <c r="CJ68" s="414"/>
      <c r="CK68" s="414"/>
      <c r="CL68" s="414"/>
      <c r="CM68" s="414"/>
      <c r="CN68" s="414"/>
      <c r="CO68" s="414"/>
      <c r="CP68" s="414"/>
      <c r="CQ68" s="414"/>
      <c r="CR68" s="414"/>
      <c r="CS68" s="414"/>
      <c r="CT68" s="414"/>
      <c r="CU68" s="414"/>
      <c r="CV68" s="414"/>
      <c r="CW68" s="414"/>
      <c r="CX68" s="414"/>
      <c r="CY68" s="414"/>
      <c r="CZ68" s="414"/>
      <c r="DA68" s="414"/>
      <c r="DB68" s="414"/>
      <c r="DC68" s="414"/>
      <c r="DD68" s="414"/>
    </row>
    <row r="69" spans="4:108">
      <c r="D69" s="462" t="s">
        <v>276</v>
      </c>
      <c r="E69" s="463"/>
      <c r="F69" s="463"/>
      <c r="G69" s="463"/>
      <c r="H69" s="463"/>
      <c r="I69" s="464"/>
      <c r="J69" s="45"/>
      <c r="K69" s="468" t="s">
        <v>28</v>
      </c>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9"/>
      <c r="BZ69" s="484">
        <v>0.22</v>
      </c>
      <c r="CA69" s="471"/>
      <c r="CB69" s="471"/>
      <c r="CC69" s="471"/>
      <c r="CD69" s="471"/>
      <c r="CE69" s="471"/>
      <c r="CF69" s="471"/>
      <c r="CG69" s="471"/>
      <c r="CH69" s="471"/>
      <c r="CI69" s="471"/>
      <c r="CJ69" s="471"/>
      <c r="CK69" s="471"/>
      <c r="CL69" s="471"/>
      <c r="CM69" s="471"/>
      <c r="CN69" s="471"/>
      <c r="CO69" s="472"/>
      <c r="CP69" s="476"/>
      <c r="CQ69" s="477"/>
      <c r="CR69" s="477"/>
      <c r="CS69" s="477"/>
      <c r="CT69" s="477"/>
      <c r="CU69" s="477"/>
      <c r="CV69" s="477"/>
      <c r="CW69" s="477"/>
      <c r="CX69" s="477"/>
      <c r="CY69" s="477"/>
      <c r="CZ69" s="477"/>
      <c r="DA69" s="477"/>
      <c r="DB69" s="477"/>
      <c r="DC69" s="477"/>
      <c r="DD69" s="478"/>
    </row>
    <row r="70" spans="4:108">
      <c r="D70" s="465"/>
      <c r="E70" s="466"/>
      <c r="F70" s="466"/>
      <c r="G70" s="466"/>
      <c r="H70" s="466"/>
      <c r="I70" s="467"/>
      <c r="J70" s="46"/>
      <c r="K70" s="482" t="s">
        <v>296</v>
      </c>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3"/>
      <c r="BZ70" s="473"/>
      <c r="CA70" s="474"/>
      <c r="CB70" s="474"/>
      <c r="CC70" s="474"/>
      <c r="CD70" s="474"/>
      <c r="CE70" s="474"/>
      <c r="CF70" s="474"/>
      <c r="CG70" s="474"/>
      <c r="CH70" s="474"/>
      <c r="CI70" s="474"/>
      <c r="CJ70" s="474"/>
      <c r="CK70" s="474"/>
      <c r="CL70" s="474"/>
      <c r="CM70" s="474"/>
      <c r="CN70" s="474"/>
      <c r="CO70" s="475"/>
      <c r="CP70" s="479"/>
      <c r="CQ70" s="480"/>
      <c r="CR70" s="480"/>
      <c r="CS70" s="480"/>
      <c r="CT70" s="480"/>
      <c r="CU70" s="480"/>
      <c r="CV70" s="480"/>
      <c r="CW70" s="480"/>
      <c r="CX70" s="480"/>
      <c r="CY70" s="480"/>
      <c r="CZ70" s="480"/>
      <c r="DA70" s="480"/>
      <c r="DB70" s="480"/>
      <c r="DC70" s="480"/>
      <c r="DD70" s="481"/>
    </row>
    <row r="71" spans="4:108">
      <c r="D71" s="410" t="s">
        <v>278</v>
      </c>
      <c r="E71" s="410"/>
      <c r="F71" s="410"/>
      <c r="G71" s="410"/>
      <c r="H71" s="410"/>
      <c r="I71" s="410"/>
      <c r="J71" s="41"/>
      <c r="K71" s="460" t="s">
        <v>297</v>
      </c>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1"/>
      <c r="BZ71" s="414"/>
      <c r="CA71" s="414"/>
      <c r="CB71" s="414"/>
      <c r="CC71" s="414"/>
      <c r="CD71" s="414"/>
      <c r="CE71" s="414"/>
      <c r="CF71" s="414"/>
      <c r="CG71" s="414"/>
      <c r="CH71" s="414"/>
      <c r="CI71" s="414"/>
      <c r="CJ71" s="414"/>
      <c r="CK71" s="414"/>
      <c r="CL71" s="414"/>
      <c r="CM71" s="414"/>
      <c r="CN71" s="414"/>
      <c r="CO71" s="414"/>
      <c r="CP71" s="406"/>
      <c r="CQ71" s="406"/>
      <c r="CR71" s="406"/>
      <c r="CS71" s="406"/>
      <c r="CT71" s="406"/>
      <c r="CU71" s="406"/>
      <c r="CV71" s="406"/>
      <c r="CW71" s="406"/>
      <c r="CX71" s="406"/>
      <c r="CY71" s="406"/>
      <c r="CZ71" s="406"/>
      <c r="DA71" s="406"/>
      <c r="DB71" s="406"/>
      <c r="DC71" s="406"/>
      <c r="DD71" s="406"/>
    </row>
    <row r="72" spans="4:108">
      <c r="D72" s="410" t="s">
        <v>280</v>
      </c>
      <c r="E72" s="410"/>
      <c r="F72" s="410"/>
      <c r="G72" s="410"/>
      <c r="H72" s="410"/>
      <c r="I72" s="410"/>
      <c r="J72" s="41"/>
      <c r="K72" s="460" t="s">
        <v>298</v>
      </c>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1"/>
      <c r="BZ72" s="414"/>
      <c r="CA72" s="414"/>
      <c r="CB72" s="414"/>
      <c r="CC72" s="414"/>
      <c r="CD72" s="414"/>
      <c r="CE72" s="414"/>
      <c r="CF72" s="414"/>
      <c r="CG72" s="414"/>
      <c r="CH72" s="414"/>
      <c r="CI72" s="414"/>
      <c r="CJ72" s="414"/>
      <c r="CK72" s="414"/>
      <c r="CL72" s="414"/>
      <c r="CM72" s="414"/>
      <c r="CN72" s="414"/>
      <c r="CO72" s="414"/>
      <c r="CP72" s="406"/>
      <c r="CQ72" s="406"/>
      <c r="CR72" s="406"/>
      <c r="CS72" s="406"/>
      <c r="CT72" s="406"/>
      <c r="CU72" s="406"/>
      <c r="CV72" s="406"/>
      <c r="CW72" s="406"/>
      <c r="CX72" s="406"/>
      <c r="CY72" s="406"/>
      <c r="CZ72" s="406"/>
      <c r="DA72" s="406"/>
      <c r="DB72" s="406"/>
      <c r="DC72" s="406"/>
      <c r="DD72" s="406"/>
    </row>
    <row r="73" spans="4:108">
      <c r="D73" s="410" t="s">
        <v>265</v>
      </c>
      <c r="E73" s="410"/>
      <c r="F73" s="410"/>
      <c r="G73" s="410"/>
      <c r="H73" s="410"/>
      <c r="I73" s="410"/>
      <c r="J73" s="41"/>
      <c r="K73" s="412" t="s">
        <v>299</v>
      </c>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c r="BJ73" s="412"/>
      <c r="BK73" s="412"/>
      <c r="BL73" s="412"/>
      <c r="BM73" s="412"/>
      <c r="BN73" s="412"/>
      <c r="BO73" s="412"/>
      <c r="BP73" s="412"/>
      <c r="BQ73" s="412"/>
      <c r="BR73" s="412"/>
      <c r="BS73" s="412"/>
      <c r="BT73" s="412"/>
      <c r="BU73" s="412"/>
      <c r="BV73" s="412"/>
      <c r="BW73" s="412"/>
      <c r="BX73" s="412"/>
      <c r="BY73" s="413"/>
      <c r="BZ73" s="414" t="s">
        <v>33</v>
      </c>
      <c r="CA73" s="414"/>
      <c r="CB73" s="414"/>
      <c r="CC73" s="414"/>
      <c r="CD73" s="414"/>
      <c r="CE73" s="414"/>
      <c r="CF73" s="414"/>
      <c r="CG73" s="414"/>
      <c r="CH73" s="414"/>
      <c r="CI73" s="414"/>
      <c r="CJ73" s="414"/>
      <c r="CK73" s="414"/>
      <c r="CL73" s="414"/>
      <c r="CM73" s="414"/>
      <c r="CN73" s="414"/>
      <c r="CO73" s="414"/>
      <c r="CP73" s="406"/>
      <c r="CQ73" s="406"/>
      <c r="CR73" s="406"/>
      <c r="CS73" s="406"/>
      <c r="CT73" s="406"/>
      <c r="CU73" s="406"/>
      <c r="CV73" s="406"/>
      <c r="CW73" s="406"/>
      <c r="CX73" s="406"/>
      <c r="CY73" s="406"/>
      <c r="CZ73" s="406"/>
      <c r="DA73" s="406"/>
      <c r="DB73" s="406"/>
      <c r="DC73" s="406"/>
      <c r="DD73" s="406"/>
    </row>
    <row r="74" spans="4:108">
      <c r="D74" s="462" t="s">
        <v>283</v>
      </c>
      <c r="E74" s="463"/>
      <c r="F74" s="463"/>
      <c r="G74" s="463"/>
      <c r="H74" s="463"/>
      <c r="I74" s="464"/>
      <c r="J74" s="45"/>
      <c r="K74" s="468" t="s">
        <v>28</v>
      </c>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9"/>
      <c r="BZ74" s="470"/>
      <c r="CA74" s="471"/>
      <c r="CB74" s="471"/>
      <c r="CC74" s="471"/>
      <c r="CD74" s="471"/>
      <c r="CE74" s="471"/>
      <c r="CF74" s="471"/>
      <c r="CG74" s="471"/>
      <c r="CH74" s="471"/>
      <c r="CI74" s="471"/>
      <c r="CJ74" s="471"/>
      <c r="CK74" s="471"/>
      <c r="CL74" s="471"/>
      <c r="CM74" s="471"/>
      <c r="CN74" s="471"/>
      <c r="CO74" s="472"/>
      <c r="CP74" s="476"/>
      <c r="CQ74" s="477"/>
      <c r="CR74" s="477"/>
      <c r="CS74" s="477"/>
      <c r="CT74" s="477"/>
      <c r="CU74" s="477"/>
      <c r="CV74" s="477"/>
      <c r="CW74" s="477"/>
      <c r="CX74" s="477"/>
      <c r="CY74" s="477"/>
      <c r="CZ74" s="477"/>
      <c r="DA74" s="477"/>
      <c r="DB74" s="477"/>
      <c r="DC74" s="477"/>
      <c r="DD74" s="478"/>
    </row>
    <row r="75" spans="4:108">
      <c r="D75" s="465"/>
      <c r="E75" s="466"/>
      <c r="F75" s="466"/>
      <c r="G75" s="466"/>
      <c r="H75" s="466"/>
      <c r="I75" s="467"/>
      <c r="J75" s="46"/>
      <c r="K75" s="482" t="s">
        <v>300</v>
      </c>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3"/>
      <c r="BZ75" s="473"/>
      <c r="CA75" s="474"/>
      <c r="CB75" s="474"/>
      <c r="CC75" s="474"/>
      <c r="CD75" s="474"/>
      <c r="CE75" s="474"/>
      <c r="CF75" s="474"/>
      <c r="CG75" s="474"/>
      <c r="CH75" s="474"/>
      <c r="CI75" s="474"/>
      <c r="CJ75" s="474"/>
      <c r="CK75" s="474"/>
      <c r="CL75" s="474"/>
      <c r="CM75" s="474"/>
      <c r="CN75" s="474"/>
      <c r="CO75" s="475"/>
      <c r="CP75" s="479"/>
      <c r="CQ75" s="480"/>
      <c r="CR75" s="480"/>
      <c r="CS75" s="480"/>
      <c r="CT75" s="480"/>
      <c r="CU75" s="480"/>
      <c r="CV75" s="480"/>
      <c r="CW75" s="480"/>
      <c r="CX75" s="480"/>
      <c r="CY75" s="480"/>
      <c r="CZ75" s="480"/>
      <c r="DA75" s="480"/>
      <c r="DB75" s="480"/>
      <c r="DC75" s="480"/>
      <c r="DD75" s="481"/>
    </row>
    <row r="76" spans="4:108" ht="26.25" customHeight="1">
      <c r="D76" s="410" t="s">
        <v>284</v>
      </c>
      <c r="E76" s="410"/>
      <c r="F76" s="410"/>
      <c r="G76" s="410"/>
      <c r="H76" s="410"/>
      <c r="I76" s="410"/>
      <c r="J76" s="41"/>
      <c r="K76" s="460" t="s">
        <v>301</v>
      </c>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1"/>
      <c r="BZ76" s="414">
        <v>2.9</v>
      </c>
      <c r="CA76" s="414"/>
      <c r="CB76" s="414"/>
      <c r="CC76" s="414"/>
      <c r="CD76" s="414"/>
      <c r="CE76" s="414"/>
      <c r="CF76" s="414"/>
      <c r="CG76" s="414"/>
      <c r="CH76" s="414"/>
      <c r="CI76" s="414"/>
      <c r="CJ76" s="414"/>
      <c r="CK76" s="414"/>
      <c r="CL76" s="414"/>
      <c r="CM76" s="414"/>
      <c r="CN76" s="414"/>
      <c r="CO76" s="414"/>
      <c r="CP76" s="406"/>
      <c r="CQ76" s="406"/>
      <c r="CR76" s="406"/>
      <c r="CS76" s="406"/>
      <c r="CT76" s="406"/>
      <c r="CU76" s="406"/>
      <c r="CV76" s="406"/>
      <c r="CW76" s="406"/>
      <c r="CX76" s="406"/>
      <c r="CY76" s="406"/>
      <c r="CZ76" s="406"/>
      <c r="DA76" s="406"/>
      <c r="DB76" s="406"/>
      <c r="DC76" s="406"/>
      <c r="DD76" s="406"/>
    </row>
    <row r="77" spans="4:108">
      <c r="D77" s="410" t="s">
        <v>285</v>
      </c>
      <c r="E77" s="410"/>
      <c r="F77" s="410"/>
      <c r="G77" s="410"/>
      <c r="H77" s="410"/>
      <c r="I77" s="410"/>
      <c r="J77" s="41"/>
      <c r="K77" s="460" t="s">
        <v>302</v>
      </c>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0"/>
      <c r="BY77" s="461"/>
      <c r="BZ77" s="414"/>
      <c r="CA77" s="414"/>
      <c r="CB77" s="414"/>
      <c r="CC77" s="414"/>
      <c r="CD77" s="414"/>
      <c r="CE77" s="414"/>
      <c r="CF77" s="414"/>
      <c r="CG77" s="414"/>
      <c r="CH77" s="414"/>
      <c r="CI77" s="414"/>
      <c r="CJ77" s="414"/>
      <c r="CK77" s="414"/>
      <c r="CL77" s="414"/>
      <c r="CM77" s="414"/>
      <c r="CN77" s="414"/>
      <c r="CO77" s="414"/>
      <c r="CP77" s="406"/>
      <c r="CQ77" s="406"/>
      <c r="CR77" s="406"/>
      <c r="CS77" s="406"/>
      <c r="CT77" s="406"/>
      <c r="CU77" s="406"/>
      <c r="CV77" s="406"/>
      <c r="CW77" s="406"/>
      <c r="CX77" s="406"/>
      <c r="CY77" s="406"/>
      <c r="CZ77" s="406"/>
      <c r="DA77" s="406"/>
      <c r="DB77" s="406"/>
      <c r="DC77" s="406"/>
      <c r="DD77" s="406"/>
    </row>
    <row r="78" spans="4:108">
      <c r="D78" s="410" t="s">
        <v>303</v>
      </c>
      <c r="E78" s="410"/>
      <c r="F78" s="410"/>
      <c r="G78" s="410"/>
      <c r="H78" s="410"/>
      <c r="I78" s="410"/>
      <c r="J78" s="41"/>
      <c r="K78" s="460" t="s">
        <v>304</v>
      </c>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0"/>
      <c r="BN78" s="460"/>
      <c r="BO78" s="460"/>
      <c r="BP78" s="460"/>
      <c r="BQ78" s="460"/>
      <c r="BR78" s="460"/>
      <c r="BS78" s="460"/>
      <c r="BT78" s="460"/>
      <c r="BU78" s="460"/>
      <c r="BV78" s="460"/>
      <c r="BW78" s="460"/>
      <c r="BX78" s="460"/>
      <c r="BY78" s="461"/>
      <c r="BZ78" s="414"/>
      <c r="CA78" s="414"/>
      <c r="CB78" s="414"/>
      <c r="CC78" s="414"/>
      <c r="CD78" s="414"/>
      <c r="CE78" s="414"/>
      <c r="CF78" s="414"/>
      <c r="CG78" s="414"/>
      <c r="CH78" s="414"/>
      <c r="CI78" s="414"/>
      <c r="CJ78" s="414"/>
      <c r="CK78" s="414"/>
      <c r="CL78" s="414"/>
      <c r="CM78" s="414"/>
      <c r="CN78" s="414"/>
      <c r="CO78" s="414"/>
      <c r="CP78" s="406"/>
      <c r="CQ78" s="406"/>
      <c r="CR78" s="406"/>
      <c r="CS78" s="406"/>
      <c r="CT78" s="406"/>
      <c r="CU78" s="406"/>
      <c r="CV78" s="406"/>
      <c r="CW78" s="406"/>
      <c r="CX78" s="406"/>
      <c r="CY78" s="406"/>
      <c r="CZ78" s="406"/>
      <c r="DA78" s="406"/>
      <c r="DB78" s="406"/>
      <c r="DC78" s="406"/>
      <c r="DD78" s="406"/>
    </row>
    <row r="79" spans="4:108">
      <c r="D79" s="410" t="s">
        <v>305</v>
      </c>
      <c r="E79" s="410"/>
      <c r="F79" s="410"/>
      <c r="G79" s="410"/>
      <c r="H79" s="410"/>
      <c r="I79" s="410"/>
      <c r="J79" s="41"/>
      <c r="K79" s="460" t="s">
        <v>304</v>
      </c>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c r="BO79" s="460"/>
      <c r="BP79" s="460"/>
      <c r="BQ79" s="460"/>
      <c r="BR79" s="460"/>
      <c r="BS79" s="460"/>
      <c r="BT79" s="460"/>
      <c r="BU79" s="460"/>
      <c r="BV79" s="460"/>
      <c r="BW79" s="460"/>
      <c r="BX79" s="460"/>
      <c r="BY79" s="461"/>
      <c r="BZ79" s="414"/>
      <c r="CA79" s="414"/>
      <c r="CB79" s="414"/>
      <c r="CC79" s="414"/>
      <c r="CD79" s="414"/>
      <c r="CE79" s="414"/>
      <c r="CF79" s="414"/>
      <c r="CG79" s="414"/>
      <c r="CH79" s="414"/>
      <c r="CI79" s="414"/>
      <c r="CJ79" s="414"/>
      <c r="CK79" s="414"/>
      <c r="CL79" s="414"/>
      <c r="CM79" s="414"/>
      <c r="CN79" s="414"/>
      <c r="CO79" s="414"/>
      <c r="CP79" s="406"/>
      <c r="CQ79" s="406"/>
      <c r="CR79" s="406"/>
      <c r="CS79" s="406"/>
      <c r="CT79" s="406"/>
      <c r="CU79" s="406"/>
      <c r="CV79" s="406"/>
      <c r="CW79" s="406"/>
      <c r="CX79" s="406"/>
      <c r="CY79" s="406"/>
      <c r="CZ79" s="406"/>
      <c r="DA79" s="406"/>
      <c r="DB79" s="406"/>
      <c r="DC79" s="406"/>
      <c r="DD79" s="406"/>
    </row>
    <row r="80" spans="4:108">
      <c r="D80" s="410" t="s">
        <v>266</v>
      </c>
      <c r="E80" s="410"/>
      <c r="F80" s="410"/>
      <c r="G80" s="410"/>
      <c r="H80" s="410"/>
      <c r="I80" s="410"/>
      <c r="J80" s="41"/>
      <c r="K80" s="412" t="s">
        <v>306</v>
      </c>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BY80" s="413"/>
      <c r="BZ80" s="410" t="s">
        <v>307</v>
      </c>
      <c r="CA80" s="410"/>
      <c r="CB80" s="410"/>
      <c r="CC80" s="410"/>
      <c r="CD80" s="410"/>
      <c r="CE80" s="410"/>
      <c r="CF80" s="410"/>
      <c r="CG80" s="410"/>
      <c r="CH80" s="410"/>
      <c r="CI80" s="410"/>
      <c r="CJ80" s="410"/>
      <c r="CK80" s="410"/>
      <c r="CL80" s="410"/>
      <c r="CM80" s="410"/>
      <c r="CN80" s="410"/>
      <c r="CO80" s="410"/>
      <c r="CP80" s="406"/>
      <c r="CQ80" s="406"/>
      <c r="CR80" s="406"/>
      <c r="CS80" s="406"/>
      <c r="CT80" s="406"/>
      <c r="CU80" s="406"/>
      <c r="CV80" s="406"/>
      <c r="CW80" s="406"/>
      <c r="CX80" s="406"/>
      <c r="CY80" s="406"/>
      <c r="CZ80" s="406"/>
      <c r="DA80" s="406"/>
      <c r="DB80" s="406"/>
      <c r="DC80" s="406"/>
      <c r="DD80" s="406"/>
    </row>
    <row r="81" spans="4:108">
      <c r="D81" s="410" t="s">
        <v>267</v>
      </c>
      <c r="E81" s="410"/>
      <c r="F81" s="410"/>
      <c r="G81" s="410"/>
      <c r="H81" s="410"/>
      <c r="I81" s="410"/>
      <c r="J81" s="41"/>
      <c r="K81" s="412" t="s">
        <v>308</v>
      </c>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3"/>
      <c r="BZ81" s="410" t="s">
        <v>309</v>
      </c>
      <c r="CA81" s="410"/>
      <c r="CB81" s="410"/>
      <c r="CC81" s="410"/>
      <c r="CD81" s="410"/>
      <c r="CE81" s="410"/>
      <c r="CF81" s="410"/>
      <c r="CG81" s="410"/>
      <c r="CH81" s="410"/>
      <c r="CI81" s="410"/>
      <c r="CJ81" s="410"/>
      <c r="CK81" s="410"/>
      <c r="CL81" s="410"/>
      <c r="CM81" s="410"/>
      <c r="CN81" s="410"/>
      <c r="CO81" s="410"/>
      <c r="CP81" s="406"/>
      <c r="CQ81" s="406"/>
      <c r="CR81" s="406"/>
      <c r="CS81" s="406"/>
      <c r="CT81" s="406"/>
      <c r="CU81" s="406"/>
      <c r="CV81" s="406"/>
      <c r="CW81" s="406"/>
      <c r="CX81" s="406"/>
      <c r="CY81" s="406"/>
      <c r="CZ81" s="406"/>
      <c r="DA81" s="406"/>
      <c r="DB81" s="406"/>
      <c r="DC81" s="406"/>
      <c r="DD81" s="406"/>
    </row>
    <row r="82" spans="4:108">
      <c r="D82" s="410"/>
      <c r="E82" s="410"/>
      <c r="F82" s="410"/>
      <c r="G82" s="410"/>
      <c r="H82" s="410"/>
      <c r="I82" s="410"/>
      <c r="J82" s="457" t="s">
        <v>268</v>
      </c>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20"/>
      <c r="BZ82" s="414" t="s">
        <v>33</v>
      </c>
      <c r="CA82" s="414"/>
      <c r="CB82" s="414"/>
      <c r="CC82" s="414"/>
      <c r="CD82" s="414"/>
      <c r="CE82" s="414"/>
      <c r="CF82" s="414"/>
      <c r="CG82" s="414"/>
      <c r="CH82" s="414"/>
      <c r="CI82" s="414"/>
      <c r="CJ82" s="414"/>
      <c r="CK82" s="414"/>
      <c r="CL82" s="414"/>
      <c r="CM82" s="414"/>
      <c r="CN82" s="414"/>
      <c r="CO82" s="414"/>
      <c r="CP82" s="406">
        <f>6306900+15000+496639+243.11-517300</f>
        <v>6301482.1100000003</v>
      </c>
      <c r="CQ82" s="406"/>
      <c r="CR82" s="406"/>
      <c r="CS82" s="406"/>
      <c r="CT82" s="406"/>
      <c r="CU82" s="406"/>
      <c r="CV82" s="406"/>
      <c r="CW82" s="406"/>
      <c r="CX82" s="406"/>
      <c r="CY82" s="406"/>
      <c r="CZ82" s="406"/>
      <c r="DA82" s="406"/>
      <c r="DB82" s="406"/>
      <c r="DC82" s="406"/>
      <c r="DD82" s="40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58" t="s">
        <v>310</v>
      </c>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459"/>
      <c r="BQ84" s="459"/>
      <c r="BR84" s="459"/>
      <c r="BS84" s="459"/>
      <c r="BT84" s="459"/>
      <c r="BU84" s="459"/>
      <c r="BV84" s="459"/>
      <c r="BW84" s="459"/>
      <c r="BX84" s="459"/>
      <c r="BY84" s="459"/>
      <c r="BZ84" s="459"/>
      <c r="CA84" s="459"/>
      <c r="CB84" s="459"/>
      <c r="CC84" s="459"/>
      <c r="CD84" s="459"/>
      <c r="CE84" s="459"/>
      <c r="CF84" s="459"/>
      <c r="CG84" s="459"/>
      <c r="CH84" s="459"/>
      <c r="CI84" s="459"/>
      <c r="CJ84" s="459"/>
      <c r="CK84" s="459"/>
      <c r="CL84" s="459"/>
      <c r="CM84" s="459"/>
      <c r="CN84" s="459"/>
      <c r="CO84" s="459"/>
      <c r="CP84" s="459"/>
      <c r="CQ84" s="459"/>
      <c r="CR84" s="459"/>
      <c r="CS84" s="459"/>
      <c r="CT84" s="459"/>
      <c r="CU84" s="459"/>
      <c r="CV84" s="459"/>
      <c r="CW84" s="459"/>
      <c r="CX84" s="459"/>
      <c r="CY84" s="459"/>
      <c r="CZ84" s="459"/>
      <c r="DA84" s="459"/>
      <c r="DB84" s="459"/>
      <c r="DC84" s="459"/>
      <c r="DD84" s="459"/>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21" t="s">
        <v>311</v>
      </c>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0" t="s">
        <v>249</v>
      </c>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2" t="s">
        <v>253</v>
      </c>
      <c r="E92" s="423"/>
      <c r="F92" s="423"/>
      <c r="G92" s="423"/>
      <c r="H92" s="423"/>
      <c r="I92" s="423"/>
      <c r="J92" s="424"/>
      <c r="K92" s="422" t="s">
        <v>18</v>
      </c>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4"/>
      <c r="BG92" s="422" t="s">
        <v>312</v>
      </c>
      <c r="BH92" s="423"/>
      <c r="BI92" s="423"/>
      <c r="BJ92" s="423"/>
      <c r="BK92" s="423"/>
      <c r="BL92" s="423"/>
      <c r="BM92" s="423"/>
      <c r="BN92" s="423"/>
      <c r="BO92" s="423"/>
      <c r="BP92" s="423"/>
      <c r="BQ92" s="423"/>
      <c r="BR92" s="423"/>
      <c r="BS92" s="423"/>
      <c r="BT92" s="423"/>
      <c r="BU92" s="423"/>
      <c r="BV92" s="424"/>
      <c r="BW92" s="422" t="s">
        <v>313</v>
      </c>
      <c r="BX92" s="423"/>
      <c r="BY92" s="423"/>
      <c r="BZ92" s="423"/>
      <c r="CA92" s="423"/>
      <c r="CB92" s="423"/>
      <c r="CC92" s="423"/>
      <c r="CD92" s="423"/>
      <c r="CE92" s="423"/>
      <c r="CF92" s="423"/>
      <c r="CG92" s="423"/>
      <c r="CH92" s="423"/>
      <c r="CI92" s="423"/>
      <c r="CJ92" s="423"/>
      <c r="CK92" s="423"/>
      <c r="CL92" s="424"/>
      <c r="CM92" s="422" t="s">
        <v>314</v>
      </c>
      <c r="CN92" s="423"/>
      <c r="CO92" s="423"/>
      <c r="CP92" s="423"/>
      <c r="CQ92" s="423"/>
      <c r="CR92" s="423"/>
      <c r="CS92" s="423"/>
      <c r="CT92" s="423"/>
      <c r="CU92" s="423"/>
      <c r="CV92" s="423"/>
      <c r="CW92" s="423"/>
      <c r="CX92" s="423"/>
      <c r="CY92" s="423"/>
      <c r="CZ92" s="423"/>
      <c r="DA92" s="423"/>
      <c r="DB92" s="423"/>
      <c r="DC92" s="423"/>
      <c r="DD92" s="424"/>
    </row>
    <row r="93" spans="4:108">
      <c r="D93" s="439">
        <v>1</v>
      </c>
      <c r="E93" s="439"/>
      <c r="F93" s="439"/>
      <c r="G93" s="439"/>
      <c r="H93" s="439"/>
      <c r="I93" s="439"/>
      <c r="J93" s="439"/>
      <c r="K93" s="439">
        <v>2</v>
      </c>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v>3</v>
      </c>
      <c r="BH93" s="439"/>
      <c r="BI93" s="439"/>
      <c r="BJ93" s="439"/>
      <c r="BK93" s="439"/>
      <c r="BL93" s="439"/>
      <c r="BM93" s="439"/>
      <c r="BN93" s="439"/>
      <c r="BO93" s="439"/>
      <c r="BP93" s="439"/>
      <c r="BQ93" s="439"/>
      <c r="BR93" s="439"/>
      <c r="BS93" s="439"/>
      <c r="BT93" s="439"/>
      <c r="BU93" s="439"/>
      <c r="BV93" s="439"/>
      <c r="BW93" s="439">
        <v>4</v>
      </c>
      <c r="BX93" s="439"/>
      <c r="BY93" s="439"/>
      <c r="BZ93" s="439"/>
      <c r="CA93" s="439"/>
      <c r="CB93" s="439"/>
      <c r="CC93" s="439"/>
      <c r="CD93" s="439"/>
      <c r="CE93" s="439"/>
      <c r="CF93" s="439"/>
      <c r="CG93" s="439"/>
      <c r="CH93" s="439"/>
      <c r="CI93" s="439"/>
      <c r="CJ93" s="439"/>
      <c r="CK93" s="439"/>
      <c r="CL93" s="439"/>
      <c r="CM93" s="439">
        <v>5</v>
      </c>
      <c r="CN93" s="439"/>
      <c r="CO93" s="439"/>
      <c r="CP93" s="439"/>
      <c r="CQ93" s="439"/>
      <c r="CR93" s="439"/>
      <c r="CS93" s="439"/>
      <c r="CT93" s="439"/>
      <c r="CU93" s="439"/>
      <c r="CV93" s="439"/>
      <c r="CW93" s="439"/>
      <c r="CX93" s="439"/>
      <c r="CY93" s="439"/>
      <c r="CZ93" s="439"/>
      <c r="DA93" s="439"/>
      <c r="DB93" s="439"/>
      <c r="DC93" s="439"/>
      <c r="DD93" s="439"/>
    </row>
    <row r="94" spans="4:108">
      <c r="D94" s="410"/>
      <c r="E94" s="410"/>
      <c r="F94" s="410"/>
      <c r="G94" s="410"/>
      <c r="H94" s="410"/>
      <c r="I94" s="410"/>
      <c r="J94" s="410"/>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4"/>
      <c r="CY94" s="414"/>
      <c r="CZ94" s="414"/>
      <c r="DA94" s="414"/>
      <c r="DB94" s="414"/>
      <c r="DC94" s="414"/>
      <c r="DD94" s="414"/>
    </row>
    <row r="95" spans="4:108">
      <c r="D95" s="410"/>
      <c r="E95" s="410"/>
      <c r="F95" s="410"/>
      <c r="G95" s="410"/>
      <c r="H95" s="410"/>
      <c r="I95" s="410"/>
      <c r="J95" s="410"/>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c r="CZ95" s="414"/>
      <c r="DA95" s="414"/>
      <c r="DB95" s="414"/>
      <c r="DC95" s="414"/>
      <c r="DD95" s="414"/>
    </row>
    <row r="96" spans="4:108">
      <c r="D96" s="410"/>
      <c r="E96" s="410"/>
      <c r="F96" s="410"/>
      <c r="G96" s="410"/>
      <c r="H96" s="410"/>
      <c r="I96" s="410"/>
      <c r="J96" s="410"/>
      <c r="K96" s="419" t="s">
        <v>268</v>
      </c>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20"/>
      <c r="BG96" s="414" t="s">
        <v>33</v>
      </c>
      <c r="BH96" s="414"/>
      <c r="BI96" s="414"/>
      <c r="BJ96" s="414"/>
      <c r="BK96" s="414"/>
      <c r="BL96" s="414"/>
      <c r="BM96" s="414"/>
      <c r="BN96" s="414"/>
      <c r="BO96" s="414"/>
      <c r="BP96" s="414"/>
      <c r="BQ96" s="414"/>
      <c r="BR96" s="414"/>
      <c r="BS96" s="414"/>
      <c r="BT96" s="414"/>
      <c r="BU96" s="414"/>
      <c r="BV96" s="414"/>
      <c r="BW96" s="414" t="s">
        <v>33</v>
      </c>
      <c r="BX96" s="414"/>
      <c r="BY96" s="414"/>
      <c r="BZ96" s="414"/>
      <c r="CA96" s="414"/>
      <c r="CB96" s="414"/>
      <c r="CC96" s="414"/>
      <c r="CD96" s="414"/>
      <c r="CE96" s="414"/>
      <c r="CF96" s="414"/>
      <c r="CG96" s="414"/>
      <c r="CH96" s="414"/>
      <c r="CI96" s="414"/>
      <c r="CJ96" s="414"/>
      <c r="CK96" s="414"/>
      <c r="CL96" s="414"/>
      <c r="CM96" s="414">
        <f>SUM(CM94:CM95)</f>
        <v>0</v>
      </c>
      <c r="CN96" s="414"/>
      <c r="CO96" s="414"/>
      <c r="CP96" s="414"/>
      <c r="CQ96" s="414"/>
      <c r="CR96" s="414"/>
      <c r="CS96" s="414"/>
      <c r="CT96" s="414"/>
      <c r="CU96" s="414"/>
      <c r="CV96" s="414"/>
      <c r="CW96" s="414"/>
      <c r="CX96" s="414"/>
      <c r="CY96" s="414"/>
      <c r="CZ96" s="414"/>
      <c r="DA96" s="414"/>
      <c r="DB96" s="414"/>
      <c r="DC96" s="414"/>
      <c r="DD96" s="414"/>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21" t="s">
        <v>315</v>
      </c>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21"/>
      <c r="BD98" s="421"/>
      <c r="BE98" s="421"/>
      <c r="BF98" s="421"/>
      <c r="BG98" s="421"/>
      <c r="BH98" s="421"/>
      <c r="BI98" s="421"/>
      <c r="BJ98" s="421"/>
      <c r="BK98" s="421"/>
      <c r="BL98" s="421"/>
      <c r="BM98" s="421"/>
      <c r="BN98" s="421"/>
      <c r="BO98" s="421"/>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c r="CW100" s="449"/>
      <c r="CX100" s="449"/>
      <c r="CY100" s="449"/>
      <c r="CZ100" s="449"/>
      <c r="DA100" s="449"/>
      <c r="DB100" s="449"/>
      <c r="DC100" s="449"/>
      <c r="DD100" s="449"/>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6" t="s">
        <v>249</v>
      </c>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c r="DB102" s="455"/>
      <c r="DC102" s="455"/>
      <c r="DD102" s="455"/>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21" t="s">
        <v>316</v>
      </c>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2" t="s">
        <v>253</v>
      </c>
      <c r="E106" s="423"/>
      <c r="F106" s="423"/>
      <c r="G106" s="423"/>
      <c r="H106" s="423"/>
      <c r="I106" s="423"/>
      <c r="J106" s="424"/>
      <c r="K106" s="422" t="s">
        <v>317</v>
      </c>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4"/>
      <c r="BG106" s="422" t="s">
        <v>318</v>
      </c>
      <c r="BH106" s="423"/>
      <c r="BI106" s="423"/>
      <c r="BJ106" s="423"/>
      <c r="BK106" s="423"/>
      <c r="BL106" s="423"/>
      <c r="BM106" s="423"/>
      <c r="BN106" s="423"/>
      <c r="BO106" s="423"/>
      <c r="BP106" s="423"/>
      <c r="BQ106" s="423"/>
      <c r="BR106" s="423"/>
      <c r="BS106" s="423"/>
      <c r="BT106" s="423"/>
      <c r="BU106" s="423"/>
      <c r="BV106" s="424"/>
      <c r="BW106" s="422" t="s">
        <v>319</v>
      </c>
      <c r="BX106" s="423"/>
      <c r="BY106" s="423"/>
      <c r="BZ106" s="423"/>
      <c r="CA106" s="423"/>
      <c r="CB106" s="423"/>
      <c r="CC106" s="423"/>
      <c r="CD106" s="423"/>
      <c r="CE106" s="423"/>
      <c r="CF106" s="423"/>
      <c r="CG106" s="424"/>
      <c r="CH106" s="422" t="s">
        <v>320</v>
      </c>
      <c r="CI106" s="423"/>
      <c r="CJ106" s="423"/>
      <c r="CK106" s="423"/>
      <c r="CL106" s="423"/>
      <c r="CM106" s="423"/>
      <c r="CN106" s="423"/>
      <c r="CO106" s="423"/>
      <c r="CP106" s="423"/>
      <c r="CQ106" s="423"/>
      <c r="CR106" s="423"/>
      <c r="CS106" s="423"/>
      <c r="CT106" s="423"/>
      <c r="CU106" s="423"/>
      <c r="CV106" s="423"/>
      <c r="CW106" s="423"/>
      <c r="CX106" s="423"/>
      <c r="CY106" s="423"/>
      <c r="CZ106" s="423"/>
      <c r="DA106" s="423"/>
      <c r="DB106" s="423"/>
      <c r="DC106" s="423"/>
      <c r="DD106" s="424"/>
    </row>
    <row r="107" spans="4:108">
      <c r="D107" s="439">
        <v>1</v>
      </c>
      <c r="E107" s="439"/>
      <c r="F107" s="439"/>
      <c r="G107" s="439"/>
      <c r="H107" s="439"/>
      <c r="I107" s="439"/>
      <c r="J107" s="439"/>
      <c r="K107" s="439">
        <v>2</v>
      </c>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v>3</v>
      </c>
      <c r="BH107" s="439"/>
      <c r="BI107" s="439"/>
      <c r="BJ107" s="439"/>
      <c r="BK107" s="439"/>
      <c r="BL107" s="439"/>
      <c r="BM107" s="439"/>
      <c r="BN107" s="439"/>
      <c r="BO107" s="439"/>
      <c r="BP107" s="439"/>
      <c r="BQ107" s="439"/>
      <c r="BR107" s="439"/>
      <c r="BS107" s="439"/>
      <c r="BT107" s="439"/>
      <c r="BU107" s="439"/>
      <c r="BV107" s="439"/>
      <c r="BW107" s="439">
        <v>4</v>
      </c>
      <c r="BX107" s="439"/>
      <c r="BY107" s="439"/>
      <c r="BZ107" s="439"/>
      <c r="CA107" s="439"/>
      <c r="CB107" s="439"/>
      <c r="CC107" s="439"/>
      <c r="CD107" s="439"/>
      <c r="CE107" s="439"/>
      <c r="CF107" s="439"/>
      <c r="CG107" s="439"/>
      <c r="CH107" s="439">
        <v>5</v>
      </c>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row>
    <row r="108" spans="4:108" ht="13.5" customHeight="1">
      <c r="D108" s="410" t="s">
        <v>264</v>
      </c>
      <c r="E108" s="410"/>
      <c r="F108" s="410"/>
      <c r="G108" s="410"/>
      <c r="H108" s="410"/>
      <c r="I108" s="410"/>
      <c r="J108" s="410"/>
      <c r="K108" s="438" t="s">
        <v>321</v>
      </c>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v>1225700</v>
      </c>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row>
    <row r="109" spans="4:108" ht="28.5" customHeight="1">
      <c r="D109" s="410"/>
      <c r="E109" s="410"/>
      <c r="F109" s="410"/>
      <c r="G109" s="410"/>
      <c r="H109" s="410"/>
      <c r="I109" s="410"/>
      <c r="J109" s="410"/>
      <c r="K109" s="438" t="s">
        <v>322</v>
      </c>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438"/>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row>
    <row r="110" spans="4:108" ht="27.75" customHeight="1">
      <c r="D110" s="410"/>
      <c r="E110" s="410"/>
      <c r="F110" s="410"/>
      <c r="G110" s="410"/>
      <c r="H110" s="410"/>
      <c r="I110" s="410"/>
      <c r="J110" s="410"/>
      <c r="K110" s="438" t="s">
        <v>323</v>
      </c>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row>
    <row r="111" spans="4:108" ht="16.5" customHeight="1">
      <c r="D111" s="410"/>
      <c r="E111" s="410"/>
      <c r="F111" s="410"/>
      <c r="G111" s="410"/>
      <c r="H111" s="410"/>
      <c r="I111" s="410"/>
      <c r="J111" s="410"/>
      <c r="K111" s="438" t="s">
        <v>324</v>
      </c>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row>
    <row r="112" spans="4:108" ht="29.25" customHeight="1">
      <c r="D112" s="410"/>
      <c r="E112" s="410"/>
      <c r="F112" s="410"/>
      <c r="G112" s="410"/>
      <c r="H112" s="410"/>
      <c r="I112" s="410"/>
      <c r="J112" s="410"/>
      <c r="K112" s="438" t="s">
        <v>323</v>
      </c>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row>
    <row r="113" spans="4:108">
      <c r="D113" s="410"/>
      <c r="E113" s="410"/>
      <c r="F113" s="410"/>
      <c r="G113" s="410"/>
      <c r="H113" s="410"/>
      <c r="I113" s="410"/>
      <c r="J113" s="410"/>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row>
    <row r="114" spans="4:108">
      <c r="D114" s="410"/>
      <c r="E114" s="410"/>
      <c r="F114" s="410"/>
      <c r="G114" s="410"/>
      <c r="H114" s="410"/>
      <c r="I114" s="410"/>
      <c r="J114" s="410"/>
      <c r="K114" s="419" t="s">
        <v>268</v>
      </c>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20"/>
      <c r="BG114" s="414"/>
      <c r="BH114" s="414"/>
      <c r="BI114" s="414"/>
      <c r="BJ114" s="414"/>
      <c r="BK114" s="414"/>
      <c r="BL114" s="414"/>
      <c r="BM114" s="414"/>
      <c r="BN114" s="414"/>
      <c r="BO114" s="414"/>
      <c r="BP114" s="414"/>
      <c r="BQ114" s="414"/>
      <c r="BR114" s="414"/>
      <c r="BS114" s="414"/>
      <c r="BT114" s="414"/>
      <c r="BU114" s="414"/>
      <c r="BV114" s="414"/>
      <c r="BW114" s="414" t="s">
        <v>33</v>
      </c>
      <c r="BX114" s="414"/>
      <c r="BY114" s="414"/>
      <c r="BZ114" s="414"/>
      <c r="CA114" s="414"/>
      <c r="CB114" s="414"/>
      <c r="CC114" s="414"/>
      <c r="CD114" s="414"/>
      <c r="CE114" s="414"/>
      <c r="CF114" s="414"/>
      <c r="CG114" s="414"/>
      <c r="CH114" s="414">
        <f>SUM(CH108:CH113)</f>
        <v>1225700</v>
      </c>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21" t="s">
        <v>325</v>
      </c>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c r="BI116" s="421"/>
      <c r="BJ116" s="421"/>
      <c r="BK116" s="421"/>
      <c r="BL116" s="421"/>
      <c r="BM116" s="421"/>
      <c r="BN116" s="421"/>
      <c r="BO116" s="421"/>
      <c r="BP116" s="421"/>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2" t="s">
        <v>253</v>
      </c>
      <c r="E118" s="423"/>
      <c r="F118" s="423"/>
      <c r="G118" s="423"/>
      <c r="H118" s="423"/>
      <c r="I118" s="423"/>
      <c r="J118" s="424"/>
      <c r="K118" s="422" t="s">
        <v>317</v>
      </c>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4"/>
      <c r="BG118" s="422" t="s">
        <v>318</v>
      </c>
      <c r="BH118" s="423"/>
      <c r="BI118" s="423"/>
      <c r="BJ118" s="423"/>
      <c r="BK118" s="423"/>
      <c r="BL118" s="423"/>
      <c r="BM118" s="423"/>
      <c r="BN118" s="423"/>
      <c r="BO118" s="423"/>
      <c r="BP118" s="423"/>
      <c r="BQ118" s="423"/>
      <c r="BR118" s="423"/>
      <c r="BS118" s="423"/>
      <c r="BT118" s="423"/>
      <c r="BU118" s="423"/>
      <c r="BV118" s="424"/>
      <c r="BW118" s="422" t="s">
        <v>319</v>
      </c>
      <c r="BX118" s="423"/>
      <c r="BY118" s="423"/>
      <c r="BZ118" s="423"/>
      <c r="CA118" s="423"/>
      <c r="CB118" s="423"/>
      <c r="CC118" s="423"/>
      <c r="CD118" s="423"/>
      <c r="CE118" s="423"/>
      <c r="CF118" s="423"/>
      <c r="CG118" s="424"/>
      <c r="CH118" s="422" t="s">
        <v>320</v>
      </c>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4"/>
    </row>
    <row r="119" spans="4:108">
      <c r="D119" s="439">
        <v>1</v>
      </c>
      <c r="E119" s="439"/>
      <c r="F119" s="439"/>
      <c r="G119" s="439"/>
      <c r="H119" s="439"/>
      <c r="I119" s="439"/>
      <c r="J119" s="439"/>
      <c r="K119" s="439">
        <v>2</v>
      </c>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v>3</v>
      </c>
      <c r="BH119" s="439"/>
      <c r="BI119" s="439"/>
      <c r="BJ119" s="439"/>
      <c r="BK119" s="439"/>
      <c r="BL119" s="439"/>
      <c r="BM119" s="439"/>
      <c r="BN119" s="439"/>
      <c r="BO119" s="439"/>
      <c r="BP119" s="439"/>
      <c r="BQ119" s="439"/>
      <c r="BR119" s="439"/>
      <c r="BS119" s="439"/>
      <c r="BT119" s="439"/>
      <c r="BU119" s="439"/>
      <c r="BV119" s="439"/>
      <c r="BW119" s="439">
        <v>4</v>
      </c>
      <c r="BX119" s="439"/>
      <c r="BY119" s="439"/>
      <c r="BZ119" s="439"/>
      <c r="CA119" s="439"/>
      <c r="CB119" s="439"/>
      <c r="CC119" s="439"/>
      <c r="CD119" s="439"/>
      <c r="CE119" s="439"/>
      <c r="CF119" s="439"/>
      <c r="CG119" s="439"/>
      <c r="CH119" s="439">
        <v>5</v>
      </c>
      <c r="CI119" s="439"/>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row>
    <row r="120" spans="4:108">
      <c r="D120" s="410" t="s">
        <v>264</v>
      </c>
      <c r="E120" s="410"/>
      <c r="F120" s="410"/>
      <c r="G120" s="410"/>
      <c r="H120" s="410"/>
      <c r="I120" s="410"/>
      <c r="J120" s="410"/>
      <c r="K120" s="440" t="s">
        <v>634</v>
      </c>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8"/>
      <c r="BD120" s="438"/>
      <c r="BE120" s="438"/>
      <c r="BF120" s="438"/>
      <c r="BG120" s="414"/>
      <c r="BH120" s="414"/>
      <c r="BI120" s="414"/>
      <c r="BJ120" s="414"/>
      <c r="BK120" s="414"/>
      <c r="BL120" s="414"/>
      <c r="BM120" s="414"/>
      <c r="BN120" s="414"/>
      <c r="BO120" s="414"/>
      <c r="BP120" s="414"/>
      <c r="BQ120" s="414"/>
      <c r="BR120" s="414"/>
      <c r="BS120" s="414"/>
      <c r="BT120" s="414"/>
      <c r="BU120" s="414"/>
      <c r="BV120" s="414"/>
      <c r="BW120" s="414"/>
      <c r="BX120" s="414"/>
      <c r="BY120" s="414"/>
      <c r="BZ120" s="414"/>
      <c r="CA120" s="414"/>
      <c r="CB120" s="414"/>
      <c r="CC120" s="414"/>
      <c r="CD120" s="414"/>
      <c r="CE120" s="414"/>
      <c r="CF120" s="414"/>
      <c r="CG120" s="414"/>
      <c r="CH120" s="414">
        <f>151000+279</f>
        <v>151279</v>
      </c>
      <c r="CI120" s="414"/>
      <c r="CJ120" s="414"/>
      <c r="CK120" s="414"/>
      <c r="CL120" s="414"/>
      <c r="CM120" s="414"/>
      <c r="CN120" s="414"/>
      <c r="CO120" s="414"/>
      <c r="CP120" s="414"/>
      <c r="CQ120" s="414"/>
      <c r="CR120" s="414"/>
      <c r="CS120" s="414"/>
      <c r="CT120" s="414"/>
      <c r="CU120" s="414"/>
      <c r="CV120" s="414"/>
      <c r="CW120" s="414"/>
      <c r="CX120" s="414"/>
      <c r="CY120" s="414"/>
      <c r="CZ120" s="414"/>
      <c r="DA120" s="414"/>
      <c r="DB120" s="414"/>
      <c r="DC120" s="414"/>
      <c r="DD120" s="414"/>
    </row>
    <row r="121" spans="4:108">
      <c r="D121" s="410"/>
      <c r="E121" s="410"/>
      <c r="F121" s="410"/>
      <c r="G121" s="410"/>
      <c r="H121" s="410"/>
      <c r="I121" s="410"/>
      <c r="J121" s="410"/>
      <c r="K121" s="438" t="s">
        <v>326</v>
      </c>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38"/>
      <c r="AZ121" s="438"/>
      <c r="BA121" s="438"/>
      <c r="BB121" s="438"/>
      <c r="BC121" s="438"/>
      <c r="BD121" s="438"/>
      <c r="BE121" s="438"/>
      <c r="BF121" s="438"/>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1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c r="CZ121" s="414"/>
      <c r="DA121" s="414"/>
      <c r="DB121" s="414"/>
      <c r="DC121" s="414"/>
      <c r="DD121" s="414"/>
    </row>
    <row r="122" spans="4:108">
      <c r="D122" s="410"/>
      <c r="E122" s="410"/>
      <c r="F122" s="410"/>
      <c r="G122" s="410"/>
      <c r="H122" s="410"/>
      <c r="I122" s="410"/>
      <c r="J122" s="410"/>
      <c r="K122" s="419" t="s">
        <v>268</v>
      </c>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20"/>
      <c r="BG122" s="414"/>
      <c r="BH122" s="414"/>
      <c r="BI122" s="414"/>
      <c r="BJ122" s="414"/>
      <c r="BK122" s="414"/>
      <c r="BL122" s="414"/>
      <c r="BM122" s="414"/>
      <c r="BN122" s="414"/>
      <c r="BO122" s="414"/>
      <c r="BP122" s="414"/>
      <c r="BQ122" s="414"/>
      <c r="BR122" s="414"/>
      <c r="BS122" s="414"/>
      <c r="BT122" s="414"/>
      <c r="BU122" s="414"/>
      <c r="BV122" s="414"/>
      <c r="BW122" s="414" t="s">
        <v>33</v>
      </c>
      <c r="BX122" s="414"/>
      <c r="BY122" s="414"/>
      <c r="BZ122" s="414"/>
      <c r="CA122" s="414"/>
      <c r="CB122" s="414"/>
      <c r="CC122" s="414"/>
      <c r="CD122" s="414"/>
      <c r="CE122" s="414"/>
      <c r="CF122" s="414"/>
      <c r="CG122" s="414"/>
      <c r="CH122" s="414">
        <f>SUM(CH120:CH121)</f>
        <v>151279</v>
      </c>
      <c r="CI122" s="414"/>
      <c r="CJ122" s="414"/>
      <c r="CK122" s="414"/>
      <c r="CL122" s="414"/>
      <c r="CM122" s="414"/>
      <c r="CN122" s="414"/>
      <c r="CO122" s="414"/>
      <c r="CP122" s="414"/>
      <c r="CQ122" s="414"/>
      <c r="CR122" s="414"/>
      <c r="CS122" s="414"/>
      <c r="CT122" s="414"/>
      <c r="CU122" s="414"/>
      <c r="CV122" s="414"/>
      <c r="CW122" s="414"/>
      <c r="CX122" s="414"/>
      <c r="CY122" s="414"/>
      <c r="CZ122" s="414"/>
      <c r="DA122" s="414"/>
      <c r="DB122" s="414"/>
      <c r="DC122" s="414"/>
      <c r="DD122" s="414"/>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21" t="s">
        <v>327</v>
      </c>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1"/>
      <c r="AN124" s="421"/>
      <c r="AO124" s="421"/>
      <c r="AP124" s="421"/>
      <c r="AQ124" s="421"/>
      <c r="AR124" s="421"/>
      <c r="AS124" s="421"/>
      <c r="AT124" s="421"/>
      <c r="AU124" s="421"/>
      <c r="AV124" s="421"/>
      <c r="AW124" s="421"/>
      <c r="AX124" s="421"/>
      <c r="AY124" s="421"/>
      <c r="AZ124" s="421"/>
      <c r="BA124" s="421"/>
      <c r="BB124" s="421"/>
      <c r="BC124" s="421"/>
      <c r="BD124" s="421"/>
      <c r="BE124" s="421"/>
      <c r="BF124" s="421"/>
      <c r="BG124" s="421"/>
      <c r="BH124" s="421"/>
      <c r="BI124" s="421"/>
      <c r="BJ124" s="421"/>
      <c r="BK124" s="421"/>
      <c r="BL124" s="421"/>
      <c r="BM124" s="421"/>
      <c r="BN124" s="421"/>
      <c r="BO124" s="421"/>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49"/>
      <c r="AB126" s="449"/>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49"/>
      <c r="BU126" s="449"/>
      <c r="BV126" s="449"/>
      <c r="BW126" s="449"/>
      <c r="BX126" s="449"/>
      <c r="BY126" s="449"/>
      <c r="BZ126" s="449"/>
      <c r="CA126" s="449"/>
      <c r="CB126" s="449"/>
      <c r="CC126" s="449"/>
      <c r="CD126" s="449"/>
      <c r="CE126" s="449"/>
      <c r="CF126" s="449"/>
      <c r="CG126" s="449"/>
      <c r="CH126" s="449"/>
      <c r="CI126" s="449"/>
      <c r="CJ126" s="449"/>
      <c r="CK126" s="449"/>
      <c r="CL126" s="449"/>
      <c r="CM126" s="449"/>
      <c r="CN126" s="449"/>
      <c r="CO126" s="449"/>
      <c r="CP126" s="449"/>
      <c r="CQ126" s="449"/>
      <c r="CR126" s="449"/>
      <c r="CS126" s="449"/>
      <c r="CT126" s="449"/>
      <c r="CU126" s="449"/>
      <c r="CV126" s="449"/>
      <c r="CW126" s="449"/>
      <c r="CX126" s="449"/>
      <c r="CY126" s="449"/>
      <c r="CZ126" s="449"/>
      <c r="DA126" s="449"/>
      <c r="DB126" s="449"/>
      <c r="DC126" s="449"/>
      <c r="DD126" s="449"/>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0" t="s">
        <v>249</v>
      </c>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c r="CV128" s="455"/>
      <c r="CW128" s="455"/>
      <c r="CX128" s="455"/>
      <c r="CY128" s="455"/>
      <c r="CZ128" s="455"/>
      <c r="DA128" s="455"/>
      <c r="DB128" s="455"/>
      <c r="DC128" s="455"/>
      <c r="DD128" s="455"/>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2" t="s">
        <v>253</v>
      </c>
      <c r="E130" s="423"/>
      <c r="F130" s="423"/>
      <c r="G130" s="423"/>
      <c r="H130" s="423"/>
      <c r="I130" s="423"/>
      <c r="J130" s="424"/>
      <c r="K130" s="422" t="s">
        <v>317</v>
      </c>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4"/>
      <c r="BG130" s="422" t="s">
        <v>318</v>
      </c>
      <c r="BH130" s="423"/>
      <c r="BI130" s="423"/>
      <c r="BJ130" s="423"/>
      <c r="BK130" s="423"/>
      <c r="BL130" s="423"/>
      <c r="BM130" s="423"/>
      <c r="BN130" s="423"/>
      <c r="BO130" s="423"/>
      <c r="BP130" s="423"/>
      <c r="BQ130" s="423"/>
      <c r="BR130" s="423"/>
      <c r="BS130" s="423"/>
      <c r="BT130" s="423"/>
      <c r="BU130" s="423"/>
      <c r="BV130" s="424"/>
      <c r="BW130" s="422" t="s">
        <v>319</v>
      </c>
      <c r="BX130" s="423"/>
      <c r="BY130" s="423"/>
      <c r="BZ130" s="423"/>
      <c r="CA130" s="423"/>
      <c r="CB130" s="423"/>
      <c r="CC130" s="423"/>
      <c r="CD130" s="423"/>
      <c r="CE130" s="423"/>
      <c r="CF130" s="423"/>
      <c r="CG130" s="424"/>
      <c r="CH130" s="422" t="s">
        <v>320</v>
      </c>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4"/>
    </row>
    <row r="131" spans="4:108">
      <c r="D131" s="439">
        <v>1</v>
      </c>
      <c r="E131" s="439"/>
      <c r="F131" s="439"/>
      <c r="G131" s="439"/>
      <c r="H131" s="439"/>
      <c r="I131" s="439"/>
      <c r="J131" s="439"/>
      <c r="K131" s="439">
        <v>2</v>
      </c>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v>3</v>
      </c>
      <c r="BH131" s="439"/>
      <c r="BI131" s="439"/>
      <c r="BJ131" s="439"/>
      <c r="BK131" s="439"/>
      <c r="BL131" s="439"/>
      <c r="BM131" s="439"/>
      <c r="BN131" s="439"/>
      <c r="BO131" s="439"/>
      <c r="BP131" s="439"/>
      <c r="BQ131" s="439"/>
      <c r="BR131" s="439"/>
      <c r="BS131" s="439"/>
      <c r="BT131" s="439"/>
      <c r="BU131" s="439"/>
      <c r="BV131" s="439"/>
      <c r="BW131" s="439">
        <v>4</v>
      </c>
      <c r="BX131" s="439"/>
      <c r="BY131" s="439"/>
      <c r="BZ131" s="439"/>
      <c r="CA131" s="439"/>
      <c r="CB131" s="439"/>
      <c r="CC131" s="439"/>
      <c r="CD131" s="439"/>
      <c r="CE131" s="439"/>
      <c r="CF131" s="439"/>
      <c r="CG131" s="439"/>
      <c r="CH131" s="439">
        <v>5</v>
      </c>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row>
    <row r="132" spans="4:108">
      <c r="D132" s="410" t="s">
        <v>264</v>
      </c>
      <c r="E132" s="410"/>
      <c r="F132" s="410"/>
      <c r="G132" s="410"/>
      <c r="H132" s="410"/>
      <c r="I132" s="410"/>
      <c r="J132" s="410"/>
      <c r="K132" s="438" t="s">
        <v>328</v>
      </c>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4"/>
      <c r="CV132" s="414"/>
      <c r="CW132" s="414"/>
      <c r="CX132" s="414"/>
      <c r="CY132" s="414"/>
      <c r="CZ132" s="414"/>
      <c r="DA132" s="414"/>
      <c r="DB132" s="414"/>
      <c r="DC132" s="414"/>
      <c r="DD132" s="414"/>
    </row>
    <row r="133" spans="4:108">
      <c r="D133" s="410"/>
      <c r="E133" s="410"/>
      <c r="F133" s="410"/>
      <c r="G133" s="410"/>
      <c r="H133" s="410"/>
      <c r="I133" s="410"/>
      <c r="J133" s="410"/>
      <c r="K133" s="438" t="s">
        <v>329</v>
      </c>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8"/>
      <c r="AZ133" s="438"/>
      <c r="BA133" s="438"/>
      <c r="BB133" s="438"/>
      <c r="BC133" s="438"/>
      <c r="BD133" s="438"/>
      <c r="BE133" s="438"/>
      <c r="BF133" s="438"/>
      <c r="BG133" s="414"/>
      <c r="BH133" s="414"/>
      <c r="BI133" s="414"/>
      <c r="BJ133" s="414"/>
      <c r="BK133" s="414"/>
      <c r="BL133" s="414"/>
      <c r="BM133" s="414"/>
      <c r="BN133" s="414"/>
      <c r="BO133" s="414"/>
      <c r="BP133" s="414"/>
      <c r="BQ133" s="414"/>
      <c r="BR133" s="414"/>
      <c r="BS133" s="414"/>
      <c r="BT133" s="414"/>
      <c r="BU133" s="414"/>
      <c r="BV133" s="414"/>
      <c r="BW133" s="414"/>
      <c r="BX133" s="414"/>
      <c r="BY133" s="414"/>
      <c r="BZ133" s="414"/>
      <c r="CA133" s="414"/>
      <c r="CB133" s="414"/>
      <c r="CC133" s="414"/>
      <c r="CD133" s="414"/>
      <c r="CE133" s="414"/>
      <c r="CF133" s="414"/>
      <c r="CG133" s="414"/>
      <c r="CH133" s="414"/>
      <c r="CI133" s="414"/>
      <c r="CJ133" s="414"/>
      <c r="CK133" s="414"/>
      <c r="CL133" s="414"/>
      <c r="CM133" s="414"/>
      <c r="CN133" s="414"/>
      <c r="CO133" s="414"/>
      <c r="CP133" s="414"/>
      <c r="CQ133" s="414"/>
      <c r="CR133" s="414"/>
      <c r="CS133" s="414"/>
      <c r="CT133" s="414"/>
      <c r="CU133" s="414"/>
      <c r="CV133" s="414"/>
      <c r="CW133" s="414"/>
      <c r="CX133" s="414"/>
      <c r="CY133" s="414"/>
      <c r="CZ133" s="414"/>
      <c r="DA133" s="414"/>
      <c r="DB133" s="414"/>
      <c r="DC133" s="414"/>
      <c r="DD133" s="414"/>
    </row>
    <row r="134" spans="4:108">
      <c r="D134" s="410"/>
      <c r="E134" s="410"/>
      <c r="F134" s="410"/>
      <c r="G134" s="410"/>
      <c r="H134" s="410"/>
      <c r="I134" s="410"/>
      <c r="J134" s="410"/>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438"/>
      <c r="BG134" s="414"/>
      <c r="BH134" s="414"/>
      <c r="BI134" s="414"/>
      <c r="BJ134" s="414"/>
      <c r="BK134" s="414"/>
      <c r="BL134" s="414"/>
      <c r="BM134" s="414"/>
      <c r="BN134" s="414"/>
      <c r="BO134" s="414"/>
      <c r="BP134" s="414"/>
      <c r="BQ134" s="414"/>
      <c r="BR134" s="414"/>
      <c r="BS134" s="414"/>
      <c r="BT134" s="414"/>
      <c r="BU134" s="414"/>
      <c r="BV134" s="414"/>
      <c r="BW134" s="414"/>
      <c r="BX134" s="414"/>
      <c r="BY134" s="414"/>
      <c r="BZ134" s="414"/>
      <c r="CA134" s="414"/>
      <c r="CB134" s="414"/>
      <c r="CC134" s="414"/>
      <c r="CD134" s="414"/>
      <c r="CE134" s="414"/>
      <c r="CF134" s="414"/>
      <c r="CG134" s="414"/>
      <c r="CH134" s="414"/>
      <c r="CI134" s="414"/>
      <c r="CJ134" s="414"/>
      <c r="CK134" s="414"/>
      <c r="CL134" s="414"/>
      <c r="CM134" s="414"/>
      <c r="CN134" s="414"/>
      <c r="CO134" s="414"/>
      <c r="CP134" s="414"/>
      <c r="CQ134" s="414"/>
      <c r="CR134" s="414"/>
      <c r="CS134" s="414"/>
      <c r="CT134" s="414"/>
      <c r="CU134" s="414"/>
      <c r="CV134" s="414"/>
      <c r="CW134" s="414"/>
      <c r="CX134" s="414"/>
      <c r="CY134" s="414"/>
      <c r="CZ134" s="414"/>
      <c r="DA134" s="414"/>
      <c r="DB134" s="414"/>
      <c r="DC134" s="414"/>
      <c r="DD134" s="414"/>
    </row>
    <row r="135" spans="4:108">
      <c r="D135" s="410" t="s">
        <v>265</v>
      </c>
      <c r="E135" s="410"/>
      <c r="F135" s="410"/>
      <c r="G135" s="410"/>
      <c r="H135" s="410"/>
      <c r="I135" s="410"/>
      <c r="J135" s="410"/>
      <c r="K135" s="438" t="s">
        <v>330</v>
      </c>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8"/>
      <c r="BD135" s="438"/>
      <c r="BE135" s="438"/>
      <c r="BF135" s="438"/>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c r="CX135" s="414"/>
      <c r="CY135" s="414"/>
      <c r="CZ135" s="414"/>
      <c r="DA135" s="414"/>
      <c r="DB135" s="414"/>
      <c r="DC135" s="414"/>
      <c r="DD135" s="414"/>
    </row>
    <row r="136" spans="4:108">
      <c r="D136" s="410"/>
      <c r="E136" s="410"/>
      <c r="F136" s="410"/>
      <c r="G136" s="410"/>
      <c r="H136" s="410"/>
      <c r="I136" s="410"/>
      <c r="J136" s="410"/>
      <c r="K136" s="438" t="s">
        <v>331</v>
      </c>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14"/>
      <c r="BH136" s="414"/>
      <c r="BI136" s="414"/>
      <c r="BJ136" s="414"/>
      <c r="BK136" s="414"/>
      <c r="BL136" s="414"/>
      <c r="BM136" s="414"/>
      <c r="BN136" s="414"/>
      <c r="BO136" s="414"/>
      <c r="BP136" s="414"/>
      <c r="BQ136" s="414"/>
      <c r="BR136" s="414"/>
      <c r="BS136" s="414"/>
      <c r="BT136" s="414"/>
      <c r="BU136" s="414"/>
      <c r="BV136" s="414"/>
      <c r="BW136" s="414"/>
      <c r="BX136" s="414"/>
      <c r="BY136" s="414"/>
      <c r="BZ136" s="414"/>
      <c r="CA136" s="414"/>
      <c r="CB136" s="414"/>
      <c r="CC136" s="414"/>
      <c r="CD136" s="414"/>
      <c r="CE136" s="414"/>
      <c r="CF136" s="414"/>
      <c r="CG136" s="414"/>
      <c r="CH136" s="414"/>
      <c r="CI136" s="414"/>
      <c r="CJ136" s="414"/>
      <c r="CK136" s="414"/>
      <c r="CL136" s="414"/>
      <c r="CM136" s="414"/>
      <c r="CN136" s="414"/>
      <c r="CO136" s="414"/>
      <c r="CP136" s="414"/>
      <c r="CQ136" s="414"/>
      <c r="CR136" s="414"/>
      <c r="CS136" s="414"/>
      <c r="CT136" s="414"/>
      <c r="CU136" s="414"/>
      <c r="CV136" s="414"/>
      <c r="CW136" s="414"/>
      <c r="CX136" s="414"/>
      <c r="CY136" s="414"/>
      <c r="CZ136" s="414"/>
      <c r="DA136" s="414"/>
      <c r="DB136" s="414"/>
      <c r="DC136" s="414"/>
      <c r="DD136" s="414"/>
    </row>
    <row r="137" spans="4:108">
      <c r="D137" s="410"/>
      <c r="E137" s="410"/>
      <c r="F137" s="410"/>
      <c r="G137" s="410"/>
      <c r="H137" s="410"/>
      <c r="I137" s="410"/>
      <c r="J137" s="410"/>
      <c r="K137" s="419" t="s">
        <v>268</v>
      </c>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20"/>
      <c r="BG137" s="414"/>
      <c r="BH137" s="414"/>
      <c r="BI137" s="414"/>
      <c r="BJ137" s="414"/>
      <c r="BK137" s="414"/>
      <c r="BL137" s="414"/>
      <c r="BM137" s="414"/>
      <c r="BN137" s="414"/>
      <c r="BO137" s="414"/>
      <c r="BP137" s="414"/>
      <c r="BQ137" s="414"/>
      <c r="BR137" s="414"/>
      <c r="BS137" s="414"/>
      <c r="BT137" s="414"/>
      <c r="BU137" s="414"/>
      <c r="BV137" s="414"/>
      <c r="BW137" s="414" t="s">
        <v>33</v>
      </c>
      <c r="BX137" s="414"/>
      <c r="BY137" s="414"/>
      <c r="BZ137" s="414"/>
      <c r="CA137" s="414"/>
      <c r="CB137" s="414"/>
      <c r="CC137" s="414"/>
      <c r="CD137" s="414"/>
      <c r="CE137" s="414"/>
      <c r="CF137" s="414"/>
      <c r="CG137" s="414"/>
      <c r="CH137" s="414"/>
      <c r="CI137" s="414"/>
      <c r="CJ137" s="414"/>
      <c r="CK137" s="414"/>
      <c r="CL137" s="414"/>
      <c r="CM137" s="414"/>
      <c r="CN137" s="414"/>
      <c r="CO137" s="414"/>
      <c r="CP137" s="414"/>
      <c r="CQ137" s="414"/>
      <c r="CR137" s="414"/>
      <c r="CS137" s="414"/>
      <c r="CT137" s="414"/>
      <c r="CU137" s="414"/>
      <c r="CV137" s="414"/>
      <c r="CW137" s="414"/>
      <c r="CX137" s="414"/>
      <c r="CY137" s="414"/>
      <c r="CZ137" s="414"/>
      <c r="DA137" s="414"/>
      <c r="DB137" s="414"/>
      <c r="DC137" s="414"/>
      <c r="DD137" s="414"/>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21" t="s">
        <v>332</v>
      </c>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49"/>
      <c r="AB142" s="449"/>
      <c r="AC142" s="449"/>
      <c r="AD142" s="449"/>
      <c r="AE142" s="449"/>
      <c r="AF142" s="449"/>
      <c r="AG142" s="449"/>
      <c r="AH142" s="449"/>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c r="CW142" s="449"/>
      <c r="CX142" s="449"/>
      <c r="CY142" s="449"/>
      <c r="CZ142" s="449"/>
      <c r="DA142" s="449"/>
      <c r="DB142" s="449"/>
      <c r="DC142" s="449"/>
      <c r="DD142" s="449"/>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0" t="s">
        <v>249</v>
      </c>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0"/>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55"/>
      <c r="CU144" s="455"/>
      <c r="CV144" s="455"/>
      <c r="CW144" s="455"/>
      <c r="CX144" s="455"/>
      <c r="CY144" s="455"/>
      <c r="CZ144" s="455"/>
      <c r="DA144" s="455"/>
      <c r="DB144" s="455"/>
      <c r="DC144" s="455"/>
      <c r="DD144" s="455"/>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2" t="s">
        <v>253</v>
      </c>
      <c r="E146" s="423"/>
      <c r="F146" s="423"/>
      <c r="G146" s="423"/>
      <c r="H146" s="423"/>
      <c r="I146" s="423"/>
      <c r="J146" s="424"/>
      <c r="K146" s="422" t="s">
        <v>18</v>
      </c>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4"/>
      <c r="BG146" s="422" t="s">
        <v>312</v>
      </c>
      <c r="BH146" s="423"/>
      <c r="BI146" s="423"/>
      <c r="BJ146" s="423"/>
      <c r="BK146" s="423"/>
      <c r="BL146" s="423"/>
      <c r="BM146" s="423"/>
      <c r="BN146" s="423"/>
      <c r="BO146" s="423"/>
      <c r="BP146" s="423"/>
      <c r="BQ146" s="423"/>
      <c r="BR146" s="423"/>
      <c r="BS146" s="423"/>
      <c r="BT146" s="423"/>
      <c r="BU146" s="423"/>
      <c r="BV146" s="424"/>
      <c r="BW146" s="422" t="s">
        <v>313</v>
      </c>
      <c r="BX146" s="423"/>
      <c r="BY146" s="423"/>
      <c r="BZ146" s="423"/>
      <c r="CA146" s="423"/>
      <c r="CB146" s="423"/>
      <c r="CC146" s="423"/>
      <c r="CD146" s="423"/>
      <c r="CE146" s="423"/>
      <c r="CF146" s="423"/>
      <c r="CG146" s="423"/>
      <c r="CH146" s="423"/>
      <c r="CI146" s="423"/>
      <c r="CJ146" s="423"/>
      <c r="CK146" s="423"/>
      <c r="CL146" s="424"/>
      <c r="CM146" s="422" t="s">
        <v>314</v>
      </c>
      <c r="CN146" s="423"/>
      <c r="CO146" s="423"/>
      <c r="CP146" s="423"/>
      <c r="CQ146" s="423"/>
      <c r="CR146" s="423"/>
      <c r="CS146" s="423"/>
      <c r="CT146" s="423"/>
      <c r="CU146" s="423"/>
      <c r="CV146" s="423"/>
      <c r="CW146" s="423"/>
      <c r="CX146" s="423"/>
      <c r="CY146" s="423"/>
      <c r="CZ146" s="423"/>
      <c r="DA146" s="423"/>
      <c r="DB146" s="423"/>
      <c r="DC146" s="423"/>
      <c r="DD146" s="424"/>
    </row>
    <row r="147" spans="4:108">
      <c r="D147" s="439">
        <v>1</v>
      </c>
      <c r="E147" s="439"/>
      <c r="F147" s="439"/>
      <c r="G147" s="439"/>
      <c r="H147" s="439"/>
      <c r="I147" s="439"/>
      <c r="J147" s="439"/>
      <c r="K147" s="439">
        <v>2</v>
      </c>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v>3</v>
      </c>
      <c r="BH147" s="439"/>
      <c r="BI147" s="439"/>
      <c r="BJ147" s="439"/>
      <c r="BK147" s="439"/>
      <c r="BL147" s="439"/>
      <c r="BM147" s="439"/>
      <c r="BN147" s="439"/>
      <c r="BO147" s="439"/>
      <c r="BP147" s="439"/>
      <c r="BQ147" s="439"/>
      <c r="BR147" s="439"/>
      <c r="BS147" s="439"/>
      <c r="BT147" s="439"/>
      <c r="BU147" s="439"/>
      <c r="BV147" s="439"/>
      <c r="BW147" s="439">
        <v>4</v>
      </c>
      <c r="BX147" s="439"/>
      <c r="BY147" s="439"/>
      <c r="BZ147" s="439"/>
      <c r="CA147" s="439"/>
      <c r="CB147" s="439"/>
      <c r="CC147" s="439"/>
      <c r="CD147" s="439"/>
      <c r="CE147" s="439"/>
      <c r="CF147" s="439"/>
      <c r="CG147" s="439"/>
      <c r="CH147" s="439"/>
      <c r="CI147" s="439"/>
      <c r="CJ147" s="439"/>
      <c r="CK147" s="439"/>
      <c r="CL147" s="439"/>
      <c r="CM147" s="439">
        <v>5</v>
      </c>
      <c r="CN147" s="439"/>
      <c r="CO147" s="439"/>
      <c r="CP147" s="439"/>
      <c r="CQ147" s="439"/>
      <c r="CR147" s="439"/>
      <c r="CS147" s="439"/>
      <c r="CT147" s="439"/>
      <c r="CU147" s="439"/>
      <c r="CV147" s="439"/>
      <c r="CW147" s="439"/>
      <c r="CX147" s="439"/>
      <c r="CY147" s="439"/>
      <c r="CZ147" s="439"/>
      <c r="DA147" s="439"/>
      <c r="DB147" s="439"/>
      <c r="DC147" s="439"/>
      <c r="DD147" s="439"/>
    </row>
    <row r="148" spans="4:108">
      <c r="D148" s="410"/>
      <c r="E148" s="410"/>
      <c r="F148" s="410"/>
      <c r="G148" s="410"/>
      <c r="H148" s="410"/>
      <c r="I148" s="410"/>
      <c r="J148" s="410"/>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c r="AX148" s="438"/>
      <c r="AY148" s="438"/>
      <c r="AZ148" s="438"/>
      <c r="BA148" s="438"/>
      <c r="BB148" s="438"/>
      <c r="BC148" s="438"/>
      <c r="BD148" s="438"/>
      <c r="BE148" s="438"/>
      <c r="BF148" s="438"/>
      <c r="BG148" s="414"/>
      <c r="BH148" s="414"/>
      <c r="BI148" s="414"/>
      <c r="BJ148" s="414"/>
      <c r="BK148" s="414"/>
      <c r="BL148" s="414"/>
      <c r="BM148" s="414"/>
      <c r="BN148" s="414"/>
      <c r="BO148" s="414"/>
      <c r="BP148" s="414"/>
      <c r="BQ148" s="414"/>
      <c r="BR148" s="414"/>
      <c r="BS148" s="414"/>
      <c r="BT148" s="414"/>
      <c r="BU148" s="414"/>
      <c r="BV148" s="414"/>
      <c r="BW148" s="414"/>
      <c r="BX148" s="414"/>
      <c r="BY148" s="414"/>
      <c r="BZ148" s="414"/>
      <c r="CA148" s="414"/>
      <c r="CB148" s="414"/>
      <c r="CC148" s="414"/>
      <c r="CD148" s="414"/>
      <c r="CE148" s="414"/>
      <c r="CF148" s="414"/>
      <c r="CG148" s="414"/>
      <c r="CH148" s="414"/>
      <c r="CI148" s="414"/>
      <c r="CJ148" s="414"/>
      <c r="CK148" s="414"/>
      <c r="CL148" s="414"/>
      <c r="CM148" s="414"/>
      <c r="CN148" s="414"/>
      <c r="CO148" s="414"/>
      <c r="CP148" s="414"/>
      <c r="CQ148" s="414"/>
      <c r="CR148" s="414"/>
      <c r="CS148" s="414"/>
      <c r="CT148" s="414"/>
      <c r="CU148" s="414"/>
      <c r="CV148" s="414"/>
      <c r="CW148" s="414"/>
      <c r="CX148" s="414"/>
      <c r="CY148" s="414"/>
      <c r="CZ148" s="414"/>
      <c r="DA148" s="414"/>
      <c r="DB148" s="414"/>
      <c r="DC148" s="414"/>
      <c r="DD148" s="414"/>
    </row>
    <row r="149" spans="4:108">
      <c r="D149" s="410"/>
      <c r="E149" s="410"/>
      <c r="F149" s="410"/>
      <c r="G149" s="410"/>
      <c r="H149" s="410"/>
      <c r="I149" s="410"/>
      <c r="J149" s="410"/>
      <c r="K149" s="438"/>
      <c r="L149" s="438"/>
      <c r="M149" s="438"/>
      <c r="N149" s="438"/>
      <c r="O149" s="438"/>
      <c r="P149" s="438"/>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38"/>
      <c r="AY149" s="438"/>
      <c r="AZ149" s="438"/>
      <c r="BA149" s="438"/>
      <c r="BB149" s="438"/>
      <c r="BC149" s="438"/>
      <c r="BD149" s="438"/>
      <c r="BE149" s="438"/>
      <c r="BF149" s="438"/>
      <c r="BG149" s="414"/>
      <c r="BH149" s="414"/>
      <c r="BI149" s="414"/>
      <c r="BJ149" s="414"/>
      <c r="BK149" s="414"/>
      <c r="BL149" s="414"/>
      <c r="BM149" s="414"/>
      <c r="BN149" s="414"/>
      <c r="BO149" s="414"/>
      <c r="BP149" s="414"/>
      <c r="BQ149" s="414"/>
      <c r="BR149" s="414"/>
      <c r="BS149" s="414"/>
      <c r="BT149" s="414"/>
      <c r="BU149" s="414"/>
      <c r="BV149" s="414"/>
      <c r="BW149" s="414"/>
      <c r="BX149" s="414"/>
      <c r="BY149" s="414"/>
      <c r="BZ149" s="414"/>
      <c r="CA149" s="414"/>
      <c r="CB149" s="414"/>
      <c r="CC149" s="414"/>
      <c r="CD149" s="414"/>
      <c r="CE149" s="414"/>
      <c r="CF149" s="414"/>
      <c r="CG149" s="414"/>
      <c r="CH149" s="414"/>
      <c r="CI149" s="414"/>
      <c r="CJ149" s="414"/>
      <c r="CK149" s="414"/>
      <c r="CL149" s="414"/>
      <c r="CM149" s="414"/>
      <c r="CN149" s="414"/>
      <c r="CO149" s="414"/>
      <c r="CP149" s="414"/>
      <c r="CQ149" s="414"/>
      <c r="CR149" s="414"/>
      <c r="CS149" s="414"/>
      <c r="CT149" s="414"/>
      <c r="CU149" s="414"/>
      <c r="CV149" s="414"/>
      <c r="CW149" s="414"/>
      <c r="CX149" s="414"/>
      <c r="CY149" s="414"/>
      <c r="CZ149" s="414"/>
      <c r="DA149" s="414"/>
      <c r="DB149" s="414"/>
      <c r="DC149" s="414"/>
      <c r="DD149" s="414"/>
    </row>
    <row r="150" spans="4:108">
      <c r="D150" s="410"/>
      <c r="E150" s="410"/>
      <c r="F150" s="410"/>
      <c r="G150" s="410"/>
      <c r="H150" s="410"/>
      <c r="I150" s="410"/>
      <c r="J150" s="410"/>
      <c r="K150" s="419" t="s">
        <v>268</v>
      </c>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20"/>
      <c r="BG150" s="414" t="s">
        <v>33</v>
      </c>
      <c r="BH150" s="414"/>
      <c r="BI150" s="414"/>
      <c r="BJ150" s="414"/>
      <c r="BK150" s="414"/>
      <c r="BL150" s="414"/>
      <c r="BM150" s="414"/>
      <c r="BN150" s="414"/>
      <c r="BO150" s="414"/>
      <c r="BP150" s="414"/>
      <c r="BQ150" s="414"/>
      <c r="BR150" s="414"/>
      <c r="BS150" s="414"/>
      <c r="BT150" s="414"/>
      <c r="BU150" s="414"/>
      <c r="BV150" s="414"/>
      <c r="BW150" s="414" t="s">
        <v>33</v>
      </c>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4"/>
      <c r="CV150" s="414"/>
      <c r="CW150" s="414"/>
      <c r="CX150" s="414"/>
      <c r="CY150" s="414"/>
      <c r="CZ150" s="414"/>
      <c r="DA150" s="414"/>
      <c r="DB150" s="414"/>
      <c r="DC150" s="414"/>
      <c r="DD150" s="414"/>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4" t="s">
        <v>119</v>
      </c>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4"/>
      <c r="AW154" s="454"/>
      <c r="AX154" s="454"/>
      <c r="AY154" s="454"/>
      <c r="AZ154" s="454"/>
      <c r="BA154" s="454"/>
      <c r="BB154" s="454"/>
      <c r="BC154" s="454"/>
      <c r="BD154" s="454"/>
      <c r="BE154" s="454"/>
      <c r="BF154" s="454"/>
      <c r="BG154" s="454"/>
      <c r="BH154" s="454"/>
      <c r="BI154" s="454"/>
      <c r="BJ154" s="454"/>
      <c r="BK154" s="454"/>
      <c r="BL154" s="454"/>
      <c r="BM154" s="454"/>
      <c r="BN154" s="454"/>
      <c r="BO154" s="454"/>
      <c r="BP154" s="454"/>
      <c r="BQ154" s="454"/>
      <c r="BR154" s="454"/>
      <c r="BS154" s="454"/>
      <c r="BT154" s="454"/>
      <c r="BU154" s="454"/>
      <c r="BV154" s="454"/>
      <c r="BW154" s="454"/>
      <c r="BX154" s="454"/>
      <c r="BY154" s="454"/>
      <c r="BZ154" s="454"/>
      <c r="CA154" s="454"/>
      <c r="CB154" s="454"/>
      <c r="CC154" s="454"/>
      <c r="CD154" s="454"/>
      <c r="CE154" s="454"/>
      <c r="CF154" s="454"/>
      <c r="CG154" s="454"/>
      <c r="CH154" s="454"/>
      <c r="CI154" s="454"/>
      <c r="CJ154" s="454"/>
      <c r="CK154" s="454"/>
      <c r="CL154" s="454"/>
      <c r="CM154" s="454"/>
      <c r="CN154" s="454"/>
      <c r="CO154" s="454"/>
      <c r="CP154" s="454"/>
      <c r="CQ154" s="454"/>
      <c r="CR154" s="454"/>
      <c r="CS154" s="454"/>
      <c r="CT154" s="454"/>
      <c r="CU154" s="454"/>
      <c r="CV154" s="454"/>
      <c r="CW154" s="454"/>
      <c r="CX154" s="454"/>
      <c r="CY154" s="454"/>
      <c r="CZ154" s="454"/>
      <c r="DA154" s="454"/>
      <c r="DB154" s="454"/>
      <c r="DC154" s="454"/>
      <c r="DD154" s="454"/>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0" t="s">
        <v>249</v>
      </c>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3" t="s">
        <v>334</v>
      </c>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c r="BU156" s="453"/>
      <c r="BV156" s="453"/>
      <c r="BW156" s="453"/>
      <c r="BX156" s="453"/>
      <c r="BY156" s="453"/>
      <c r="BZ156" s="453"/>
      <c r="CA156" s="453"/>
      <c r="CB156" s="453"/>
      <c r="CC156" s="453"/>
      <c r="CD156" s="453"/>
      <c r="CE156" s="453"/>
      <c r="CF156" s="453"/>
      <c r="CG156" s="453"/>
      <c r="CH156" s="453"/>
      <c r="CI156" s="453"/>
      <c r="CJ156" s="453"/>
      <c r="CK156" s="453"/>
      <c r="CL156" s="453"/>
      <c r="CM156" s="453"/>
      <c r="CN156" s="453"/>
      <c r="CO156" s="453"/>
      <c r="CP156" s="453"/>
      <c r="CQ156" s="453"/>
      <c r="CR156" s="453"/>
      <c r="CS156" s="453"/>
      <c r="CT156" s="453"/>
      <c r="CU156" s="453"/>
      <c r="CV156" s="453"/>
      <c r="CW156" s="453"/>
      <c r="CX156" s="453"/>
      <c r="CY156" s="453"/>
      <c r="CZ156" s="453"/>
      <c r="DA156" s="453"/>
      <c r="DB156" s="453"/>
      <c r="DC156" s="453"/>
      <c r="DD156" s="453"/>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2" t="s">
        <v>253</v>
      </c>
      <c r="E158" s="423"/>
      <c r="F158" s="423"/>
      <c r="G158" s="423"/>
      <c r="H158" s="423"/>
      <c r="I158" s="423"/>
      <c r="J158" s="424"/>
      <c r="K158" s="422" t="s">
        <v>18</v>
      </c>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4"/>
      <c r="BG158" s="422" t="s">
        <v>312</v>
      </c>
      <c r="BH158" s="423"/>
      <c r="BI158" s="423"/>
      <c r="BJ158" s="423"/>
      <c r="BK158" s="423"/>
      <c r="BL158" s="423"/>
      <c r="BM158" s="423"/>
      <c r="BN158" s="423"/>
      <c r="BO158" s="423"/>
      <c r="BP158" s="423"/>
      <c r="BQ158" s="423"/>
      <c r="BR158" s="423"/>
      <c r="BS158" s="423"/>
      <c r="BT158" s="423"/>
      <c r="BU158" s="423"/>
      <c r="BV158" s="424"/>
      <c r="BW158" s="422" t="s">
        <v>313</v>
      </c>
      <c r="BX158" s="423"/>
      <c r="BY158" s="423"/>
      <c r="BZ158" s="423"/>
      <c r="CA158" s="423"/>
      <c r="CB158" s="423"/>
      <c r="CC158" s="423"/>
      <c r="CD158" s="423"/>
      <c r="CE158" s="423"/>
      <c r="CF158" s="423"/>
      <c r="CG158" s="423"/>
      <c r="CH158" s="423"/>
      <c r="CI158" s="423"/>
      <c r="CJ158" s="423"/>
      <c r="CK158" s="423"/>
      <c r="CL158" s="424"/>
      <c r="CM158" s="422" t="s">
        <v>314</v>
      </c>
      <c r="CN158" s="423"/>
      <c r="CO158" s="423"/>
      <c r="CP158" s="423"/>
      <c r="CQ158" s="423"/>
      <c r="CR158" s="423"/>
      <c r="CS158" s="423"/>
      <c r="CT158" s="423"/>
      <c r="CU158" s="423"/>
      <c r="CV158" s="423"/>
      <c r="CW158" s="423"/>
      <c r="CX158" s="423"/>
      <c r="CY158" s="423"/>
      <c r="CZ158" s="423"/>
      <c r="DA158" s="423"/>
      <c r="DB158" s="423"/>
      <c r="DC158" s="423"/>
      <c r="DD158" s="424"/>
    </row>
    <row r="159" spans="4:108">
      <c r="D159" s="439">
        <v>1</v>
      </c>
      <c r="E159" s="439"/>
      <c r="F159" s="439"/>
      <c r="G159" s="439"/>
      <c r="H159" s="439"/>
      <c r="I159" s="439"/>
      <c r="J159" s="439"/>
      <c r="K159" s="439">
        <v>2</v>
      </c>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v>3</v>
      </c>
      <c r="BH159" s="439"/>
      <c r="BI159" s="439"/>
      <c r="BJ159" s="439"/>
      <c r="BK159" s="439"/>
      <c r="BL159" s="439"/>
      <c r="BM159" s="439"/>
      <c r="BN159" s="439"/>
      <c r="BO159" s="439"/>
      <c r="BP159" s="439"/>
      <c r="BQ159" s="439"/>
      <c r="BR159" s="439"/>
      <c r="BS159" s="439"/>
      <c r="BT159" s="439"/>
      <c r="BU159" s="439"/>
      <c r="BV159" s="439"/>
      <c r="BW159" s="439">
        <v>4</v>
      </c>
      <c r="BX159" s="439"/>
      <c r="BY159" s="439"/>
      <c r="BZ159" s="439"/>
      <c r="CA159" s="439"/>
      <c r="CB159" s="439"/>
      <c r="CC159" s="439"/>
      <c r="CD159" s="439"/>
      <c r="CE159" s="439"/>
      <c r="CF159" s="439"/>
      <c r="CG159" s="439"/>
      <c r="CH159" s="439"/>
      <c r="CI159" s="439"/>
      <c r="CJ159" s="439"/>
      <c r="CK159" s="439"/>
      <c r="CL159" s="439"/>
      <c r="CM159" s="439">
        <v>5</v>
      </c>
      <c r="CN159" s="439"/>
      <c r="CO159" s="439"/>
      <c r="CP159" s="439"/>
      <c r="CQ159" s="439"/>
      <c r="CR159" s="439"/>
      <c r="CS159" s="439"/>
      <c r="CT159" s="439"/>
      <c r="CU159" s="439"/>
      <c r="CV159" s="439"/>
      <c r="CW159" s="439"/>
      <c r="CX159" s="439"/>
      <c r="CY159" s="439"/>
      <c r="CZ159" s="439"/>
      <c r="DA159" s="439"/>
      <c r="DB159" s="439"/>
      <c r="DC159" s="439"/>
      <c r="DD159" s="439"/>
    </row>
    <row r="160" spans="4:108" ht="12.75" customHeight="1">
      <c r="D160" s="410" t="s">
        <v>264</v>
      </c>
      <c r="E160" s="410"/>
      <c r="F160" s="410"/>
      <c r="G160" s="410"/>
      <c r="H160" s="410"/>
      <c r="I160" s="410"/>
      <c r="J160" s="410"/>
      <c r="K160" s="440" t="s">
        <v>631</v>
      </c>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14"/>
      <c r="BH160" s="414"/>
      <c r="BI160" s="414"/>
      <c r="BJ160" s="414"/>
      <c r="BK160" s="414"/>
      <c r="BL160" s="414"/>
      <c r="BM160" s="414"/>
      <c r="BN160" s="414"/>
      <c r="BO160" s="414"/>
      <c r="BP160" s="414"/>
      <c r="BQ160" s="414"/>
      <c r="BR160" s="414"/>
      <c r="BS160" s="414"/>
      <c r="BT160" s="414"/>
      <c r="BU160" s="414"/>
      <c r="BV160" s="414"/>
      <c r="BW160" s="414"/>
      <c r="BX160" s="414"/>
      <c r="BY160" s="414"/>
      <c r="BZ160" s="414"/>
      <c r="CA160" s="414"/>
      <c r="CB160" s="414"/>
      <c r="CC160" s="414"/>
      <c r="CD160" s="414"/>
      <c r="CE160" s="414"/>
      <c r="CF160" s="414"/>
      <c r="CG160" s="414"/>
      <c r="CH160" s="414"/>
      <c r="CI160" s="414"/>
      <c r="CJ160" s="414"/>
      <c r="CK160" s="414"/>
      <c r="CL160" s="414"/>
      <c r="CM160" s="414">
        <v>29.44</v>
      </c>
      <c r="CN160" s="414"/>
      <c r="CO160" s="414"/>
      <c r="CP160" s="414"/>
      <c r="CQ160" s="414"/>
      <c r="CR160" s="414"/>
      <c r="CS160" s="414"/>
      <c r="CT160" s="414"/>
      <c r="CU160" s="414"/>
      <c r="CV160" s="414"/>
      <c r="CW160" s="414"/>
      <c r="CX160" s="414"/>
      <c r="CY160" s="414"/>
      <c r="CZ160" s="414"/>
      <c r="DA160" s="414"/>
      <c r="DB160" s="414"/>
      <c r="DC160" s="414"/>
      <c r="DD160" s="414"/>
    </row>
    <row r="161" spans="4:109" ht="12.75" customHeight="1">
      <c r="D161" s="410" t="s">
        <v>265</v>
      </c>
      <c r="E161" s="410"/>
      <c r="F161" s="410"/>
      <c r="G161" s="410"/>
      <c r="H161" s="410"/>
      <c r="I161" s="410"/>
      <c r="J161" s="410"/>
      <c r="K161" s="440"/>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14"/>
      <c r="BH161" s="414"/>
      <c r="BI161" s="414"/>
      <c r="BJ161" s="414"/>
      <c r="BK161" s="414"/>
      <c r="BL161" s="414"/>
      <c r="BM161" s="414"/>
      <c r="BN161" s="414"/>
      <c r="BO161" s="414"/>
      <c r="BP161" s="414"/>
      <c r="BQ161" s="414"/>
      <c r="BR161" s="414"/>
      <c r="BS161" s="414"/>
      <c r="BT161" s="414"/>
      <c r="BU161" s="414"/>
      <c r="BV161" s="414"/>
      <c r="BW161" s="414"/>
      <c r="BX161" s="414"/>
      <c r="BY161" s="414"/>
      <c r="BZ161" s="414"/>
      <c r="CA161" s="414"/>
      <c r="CB161" s="414"/>
      <c r="CC161" s="414"/>
      <c r="CD161" s="414"/>
      <c r="CE161" s="414"/>
      <c r="CF161" s="414"/>
      <c r="CG161" s="414"/>
      <c r="CH161" s="414"/>
      <c r="CI161" s="414"/>
      <c r="CJ161" s="414"/>
      <c r="CK161" s="414"/>
      <c r="CL161" s="414"/>
      <c r="CM161" s="414"/>
      <c r="CN161" s="414"/>
      <c r="CO161" s="414"/>
      <c r="CP161" s="414"/>
      <c r="CQ161" s="414"/>
      <c r="CR161" s="414"/>
      <c r="CS161" s="414"/>
      <c r="CT161" s="414"/>
      <c r="CU161" s="414"/>
      <c r="CV161" s="414"/>
      <c r="CW161" s="414"/>
      <c r="CX161" s="414"/>
      <c r="CY161" s="414"/>
      <c r="CZ161" s="414"/>
      <c r="DA161" s="414"/>
      <c r="DB161" s="414"/>
      <c r="DC161" s="414"/>
      <c r="DD161" s="414"/>
    </row>
    <row r="162" spans="4:109">
      <c r="D162" s="410" t="s">
        <v>266</v>
      </c>
      <c r="E162" s="410"/>
      <c r="F162" s="410"/>
      <c r="G162" s="410"/>
      <c r="H162" s="410"/>
      <c r="I162" s="410"/>
      <c r="J162" s="410"/>
      <c r="K162" s="440" t="s">
        <v>429</v>
      </c>
      <c r="L162" s="438"/>
      <c r="M162" s="438"/>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c r="AX162" s="438"/>
      <c r="AY162" s="438"/>
      <c r="AZ162" s="438"/>
      <c r="BA162" s="438"/>
      <c r="BB162" s="438"/>
      <c r="BC162" s="438"/>
      <c r="BD162" s="438"/>
      <c r="BE162" s="438"/>
      <c r="BF162" s="438"/>
      <c r="BG162" s="414"/>
      <c r="BH162" s="414"/>
      <c r="BI162" s="414"/>
      <c r="BJ162" s="414"/>
      <c r="BK162" s="414"/>
      <c r="BL162" s="414"/>
      <c r="BM162" s="414"/>
      <c r="BN162" s="414"/>
      <c r="BO162" s="414"/>
      <c r="BP162" s="414"/>
      <c r="BQ162" s="414"/>
      <c r="BR162" s="414"/>
      <c r="BS162" s="414"/>
      <c r="BT162" s="414"/>
      <c r="BU162" s="414"/>
      <c r="BV162" s="414"/>
      <c r="BW162" s="414"/>
      <c r="BX162" s="414"/>
      <c r="BY162" s="414"/>
      <c r="BZ162" s="414"/>
      <c r="CA162" s="414"/>
      <c r="CB162" s="414"/>
      <c r="CC162" s="414"/>
      <c r="CD162" s="414"/>
      <c r="CE162" s="414"/>
      <c r="CF162" s="414"/>
      <c r="CG162" s="414"/>
      <c r="CH162" s="414"/>
      <c r="CI162" s="414"/>
      <c r="CJ162" s="414"/>
      <c r="CK162" s="414"/>
      <c r="CL162" s="414"/>
      <c r="CM162" s="414"/>
      <c r="CN162" s="414"/>
      <c r="CO162" s="414"/>
      <c r="CP162" s="414"/>
      <c r="CQ162" s="414"/>
      <c r="CR162" s="414"/>
      <c r="CS162" s="414"/>
      <c r="CT162" s="414"/>
      <c r="CU162" s="414"/>
      <c r="CV162" s="414"/>
      <c r="CW162" s="414"/>
      <c r="CX162" s="414"/>
      <c r="CY162" s="414"/>
      <c r="CZ162" s="414"/>
      <c r="DA162" s="414"/>
      <c r="DB162" s="414"/>
      <c r="DC162" s="414"/>
      <c r="DD162" s="414"/>
    </row>
    <row r="163" spans="4:109">
      <c r="D163" s="415" t="s">
        <v>267</v>
      </c>
      <c r="E163" s="410"/>
      <c r="F163" s="410"/>
      <c r="G163" s="410"/>
      <c r="H163" s="410"/>
      <c r="I163" s="410"/>
      <c r="J163" s="410"/>
      <c r="K163" s="440" t="s">
        <v>628</v>
      </c>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c r="AX163" s="438"/>
      <c r="AY163" s="438"/>
      <c r="AZ163" s="438"/>
      <c r="BA163" s="438"/>
      <c r="BB163" s="438"/>
      <c r="BC163" s="438"/>
      <c r="BD163" s="438"/>
      <c r="BE163" s="438"/>
      <c r="BF163" s="438"/>
      <c r="BG163" s="414"/>
      <c r="BH163" s="414"/>
      <c r="BI163" s="414"/>
      <c r="BJ163" s="414"/>
      <c r="BK163" s="414"/>
      <c r="BL163" s="414"/>
      <c r="BM163" s="414"/>
      <c r="BN163" s="414"/>
      <c r="BO163" s="414"/>
      <c r="BP163" s="414"/>
      <c r="BQ163" s="414"/>
      <c r="BR163" s="414"/>
      <c r="BS163" s="414"/>
      <c r="BT163" s="414"/>
      <c r="BU163" s="414"/>
      <c r="BV163" s="414"/>
      <c r="BW163" s="414"/>
      <c r="BX163" s="414"/>
      <c r="BY163" s="414"/>
      <c r="BZ163" s="414"/>
      <c r="CA163" s="414"/>
      <c r="CB163" s="414"/>
      <c r="CC163" s="414"/>
      <c r="CD163" s="414"/>
      <c r="CE163" s="414"/>
      <c r="CF163" s="414"/>
      <c r="CG163" s="414"/>
      <c r="CH163" s="414"/>
      <c r="CI163" s="414"/>
      <c r="CJ163" s="414"/>
      <c r="CK163" s="414"/>
      <c r="CL163" s="414"/>
      <c r="CM163" s="414">
        <v>31.74</v>
      </c>
      <c r="CN163" s="414"/>
      <c r="CO163" s="414"/>
      <c r="CP163" s="414"/>
      <c r="CQ163" s="414"/>
      <c r="CR163" s="414"/>
      <c r="CS163" s="414"/>
      <c r="CT163" s="414"/>
      <c r="CU163" s="414"/>
      <c r="CV163" s="414"/>
      <c r="CW163" s="414"/>
      <c r="CX163" s="414"/>
      <c r="CY163" s="414"/>
      <c r="CZ163" s="414"/>
      <c r="DA163" s="414"/>
      <c r="DB163" s="414"/>
      <c r="DC163" s="414"/>
      <c r="DD163" s="414"/>
    </row>
    <row r="164" spans="4:109">
      <c r="D164" s="410"/>
      <c r="E164" s="410"/>
      <c r="F164" s="410"/>
      <c r="G164" s="410"/>
      <c r="H164" s="410"/>
      <c r="I164" s="410"/>
      <c r="J164" s="410"/>
      <c r="K164" s="419" t="s">
        <v>268</v>
      </c>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20"/>
      <c r="BG164" s="414" t="s">
        <v>33</v>
      </c>
      <c r="BH164" s="414"/>
      <c r="BI164" s="414"/>
      <c r="BJ164" s="414"/>
      <c r="BK164" s="414"/>
      <c r="BL164" s="414"/>
      <c r="BM164" s="414"/>
      <c r="BN164" s="414"/>
      <c r="BO164" s="414"/>
      <c r="BP164" s="414"/>
      <c r="BQ164" s="414"/>
      <c r="BR164" s="414"/>
      <c r="BS164" s="414"/>
      <c r="BT164" s="414"/>
      <c r="BU164" s="414"/>
      <c r="BV164" s="414"/>
      <c r="BW164" s="414" t="s">
        <v>33</v>
      </c>
      <c r="BX164" s="414"/>
      <c r="BY164" s="414"/>
      <c r="BZ164" s="414"/>
      <c r="CA164" s="414"/>
      <c r="CB164" s="414"/>
      <c r="CC164" s="414"/>
      <c r="CD164" s="414"/>
      <c r="CE164" s="414"/>
      <c r="CF164" s="414"/>
      <c r="CG164" s="414"/>
      <c r="CH164" s="414"/>
      <c r="CI164" s="414"/>
      <c r="CJ164" s="414"/>
      <c r="CK164" s="414"/>
      <c r="CL164" s="414"/>
      <c r="CM164" s="414">
        <f>SUM(CM160:CM163)</f>
        <v>61.18</v>
      </c>
      <c r="CN164" s="414"/>
      <c r="CO164" s="414"/>
      <c r="CP164" s="414"/>
      <c r="CQ164" s="414"/>
      <c r="CR164" s="414"/>
      <c r="CS164" s="414"/>
      <c r="CT164" s="414"/>
      <c r="CU164" s="414"/>
      <c r="CV164" s="414"/>
      <c r="CW164" s="414"/>
      <c r="CX164" s="414"/>
      <c r="CY164" s="414"/>
      <c r="CZ164" s="414"/>
      <c r="DA164" s="414"/>
      <c r="DB164" s="414"/>
      <c r="DC164" s="414"/>
      <c r="DD164" s="414"/>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21" t="s">
        <v>335</v>
      </c>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1"/>
      <c r="BU166" s="421"/>
      <c r="BV166" s="421"/>
      <c r="BW166" s="421"/>
      <c r="BX166" s="421"/>
      <c r="BY166" s="421"/>
      <c r="BZ166" s="421"/>
      <c r="CA166" s="421"/>
      <c r="CB166" s="421"/>
      <c r="CC166" s="421"/>
      <c r="CD166" s="421"/>
      <c r="CE166" s="421"/>
      <c r="CF166" s="421"/>
      <c r="CG166" s="421"/>
      <c r="CH166" s="421"/>
      <c r="CI166" s="421"/>
      <c r="CJ166" s="421"/>
      <c r="CK166" s="421"/>
      <c r="CL166" s="421"/>
      <c r="CM166" s="421"/>
      <c r="CN166" s="421"/>
      <c r="CO166" s="421"/>
      <c r="CP166" s="421"/>
      <c r="CQ166" s="421"/>
      <c r="CR166" s="421"/>
      <c r="CS166" s="421"/>
      <c r="CT166" s="421"/>
      <c r="CU166" s="421"/>
      <c r="CV166" s="421"/>
      <c r="CW166" s="421"/>
      <c r="CX166" s="421"/>
      <c r="CY166" s="421"/>
      <c r="CZ166" s="421"/>
      <c r="DA166" s="421"/>
      <c r="DB166" s="421"/>
      <c r="DC166" s="421"/>
      <c r="DD166" s="42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49" t="s">
        <v>148</v>
      </c>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c r="CW168" s="449"/>
      <c r="CX168" s="449"/>
      <c r="CY168" s="449"/>
      <c r="CZ168" s="449"/>
      <c r="DA168" s="449"/>
      <c r="DB168" s="449"/>
      <c r="DC168" s="449"/>
      <c r="DD168" s="449"/>
      <c r="DE168" s="449"/>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0" t="s">
        <v>249</v>
      </c>
      <c r="E170" s="451"/>
      <c r="F170" s="451"/>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451"/>
      <c r="AD170" s="451"/>
      <c r="AE170" s="451"/>
      <c r="AF170" s="451"/>
      <c r="AG170" s="451"/>
      <c r="AH170" s="451"/>
      <c r="AI170" s="451"/>
      <c r="AJ170" s="451"/>
      <c r="AK170" s="451"/>
      <c r="AL170" s="451"/>
      <c r="AM170" s="36"/>
      <c r="AN170" s="452" t="s">
        <v>336</v>
      </c>
      <c r="AO170" s="452"/>
      <c r="AP170" s="452"/>
      <c r="AQ170" s="452"/>
      <c r="AR170" s="452"/>
      <c r="AS170" s="452"/>
      <c r="AT170" s="452"/>
      <c r="AU170" s="452"/>
      <c r="AV170" s="452"/>
      <c r="AW170" s="452"/>
      <c r="AX170" s="452"/>
      <c r="AY170" s="452"/>
      <c r="AZ170" s="452"/>
      <c r="BA170" s="452"/>
      <c r="BB170" s="452"/>
      <c r="BC170" s="452"/>
      <c r="BD170" s="452"/>
      <c r="BE170" s="452"/>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c r="CU170" s="452"/>
      <c r="CV170" s="452"/>
      <c r="CW170" s="452"/>
      <c r="CX170" s="452"/>
      <c r="CY170" s="452"/>
      <c r="CZ170" s="452"/>
      <c r="DA170" s="452"/>
      <c r="DB170" s="452"/>
      <c r="DC170" s="452"/>
      <c r="DD170" s="452"/>
      <c r="DE170" s="452"/>
    </row>
    <row r="171" spans="4:109" ht="15">
      <c r="E171" s="452" t="s">
        <v>337</v>
      </c>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c r="CU171" s="452"/>
      <c r="CV171" s="452"/>
      <c r="CW171" s="452"/>
      <c r="CX171" s="452"/>
      <c r="CY171" s="452"/>
      <c r="CZ171" s="452"/>
      <c r="DA171" s="452"/>
      <c r="DB171" s="452"/>
      <c r="DC171" s="452"/>
      <c r="DD171" s="452"/>
      <c r="DE171" s="40"/>
    </row>
    <row r="172" spans="4:109" ht="14.25">
      <c r="D172" s="421" t="s">
        <v>338</v>
      </c>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c r="BC172" s="421"/>
      <c r="BD172" s="421"/>
      <c r="BE172" s="421"/>
      <c r="BF172" s="421"/>
      <c r="BG172" s="421"/>
      <c r="BH172" s="421"/>
      <c r="BI172" s="421"/>
      <c r="BJ172" s="421"/>
      <c r="BK172" s="421"/>
      <c r="BL172" s="421"/>
      <c r="BM172" s="421"/>
      <c r="BN172" s="421"/>
      <c r="BO172" s="421"/>
      <c r="BP172" s="421"/>
      <c r="BQ172" s="421"/>
      <c r="BR172" s="421"/>
      <c r="BS172" s="421"/>
      <c r="BT172" s="421"/>
      <c r="BU172" s="421"/>
      <c r="BV172" s="421"/>
      <c r="BW172" s="421"/>
      <c r="BX172" s="421"/>
      <c r="BY172" s="421"/>
      <c r="BZ172" s="421"/>
      <c r="CA172" s="421"/>
      <c r="CB172" s="421"/>
      <c r="CC172" s="421"/>
      <c r="CD172" s="421"/>
      <c r="CE172" s="421"/>
      <c r="CF172" s="421"/>
      <c r="CG172" s="421"/>
      <c r="CH172" s="421"/>
      <c r="CI172" s="421"/>
      <c r="CJ172" s="421"/>
      <c r="CK172" s="421"/>
      <c r="CL172" s="421"/>
      <c r="CM172" s="421"/>
      <c r="CN172" s="421"/>
      <c r="CO172" s="421"/>
      <c r="CP172" s="421"/>
      <c r="CQ172" s="421"/>
      <c r="CR172" s="421"/>
      <c r="CS172" s="421"/>
      <c r="CT172" s="421"/>
      <c r="CU172" s="421"/>
      <c r="CV172" s="421"/>
      <c r="CW172" s="421"/>
      <c r="CX172" s="421"/>
      <c r="CY172" s="421"/>
      <c r="CZ172" s="421"/>
      <c r="DA172" s="421"/>
      <c r="DB172" s="421"/>
      <c r="DC172" s="421"/>
      <c r="DD172" s="42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8" t="s">
        <v>253</v>
      </c>
      <c r="E174" s="429"/>
      <c r="F174" s="429"/>
      <c r="G174" s="429"/>
      <c r="H174" s="429"/>
      <c r="I174" s="429"/>
      <c r="J174" s="430"/>
      <c r="K174" s="428" t="s">
        <v>317</v>
      </c>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29"/>
      <c r="AO174" s="429"/>
      <c r="AP174" s="429"/>
      <c r="AQ174" s="429"/>
      <c r="AR174" s="430"/>
      <c r="AS174" s="428" t="s">
        <v>339</v>
      </c>
      <c r="AT174" s="429"/>
      <c r="AU174" s="429"/>
      <c r="AV174" s="429"/>
      <c r="AW174" s="429"/>
      <c r="AX174" s="429"/>
      <c r="AY174" s="429"/>
      <c r="AZ174" s="429"/>
      <c r="BA174" s="429"/>
      <c r="BB174" s="429"/>
      <c r="BC174" s="429"/>
      <c r="BD174" s="429"/>
      <c r="BE174" s="429"/>
      <c r="BF174" s="429"/>
      <c r="BG174" s="429"/>
      <c r="BH174" s="430"/>
      <c r="BI174" s="428" t="s">
        <v>340</v>
      </c>
      <c r="BJ174" s="429"/>
      <c r="BK174" s="429"/>
      <c r="BL174" s="429"/>
      <c r="BM174" s="429"/>
      <c r="BN174" s="429"/>
      <c r="BO174" s="429"/>
      <c r="BP174" s="429"/>
      <c r="BQ174" s="429"/>
      <c r="BR174" s="429"/>
      <c r="BS174" s="429"/>
      <c r="BT174" s="429"/>
      <c r="BU174" s="429"/>
      <c r="BV174" s="429"/>
      <c r="BW174" s="429"/>
      <c r="BX174" s="430"/>
      <c r="BY174" s="428" t="s">
        <v>341</v>
      </c>
      <c r="BZ174" s="429"/>
      <c r="CA174" s="429"/>
      <c r="CB174" s="429"/>
      <c r="CC174" s="429"/>
      <c r="CD174" s="429"/>
      <c r="CE174" s="429"/>
      <c r="CF174" s="429"/>
      <c r="CG174" s="429"/>
      <c r="CH174" s="429"/>
      <c r="CI174" s="429"/>
      <c r="CJ174" s="429"/>
      <c r="CK174" s="429"/>
      <c r="CL174" s="429"/>
      <c r="CM174" s="429"/>
      <c r="CN174" s="430"/>
      <c r="CO174" s="428" t="s">
        <v>274</v>
      </c>
      <c r="CP174" s="429"/>
      <c r="CQ174" s="429"/>
      <c r="CR174" s="429"/>
      <c r="CS174" s="429"/>
      <c r="CT174" s="429"/>
      <c r="CU174" s="429"/>
      <c r="CV174" s="429"/>
      <c r="CW174" s="429"/>
      <c r="CX174" s="429"/>
      <c r="CY174" s="429"/>
      <c r="CZ174" s="429"/>
      <c r="DA174" s="429"/>
      <c r="DB174" s="429"/>
      <c r="DC174" s="429"/>
      <c r="DD174" s="430"/>
    </row>
    <row r="175" spans="4:109">
      <c r="D175" s="439">
        <v>1</v>
      </c>
      <c r="E175" s="439"/>
      <c r="F175" s="439"/>
      <c r="G175" s="439"/>
      <c r="H175" s="439"/>
      <c r="I175" s="439"/>
      <c r="J175" s="439"/>
      <c r="K175" s="439">
        <v>2</v>
      </c>
      <c r="L175" s="439"/>
      <c r="M175" s="439"/>
      <c r="N175" s="439"/>
      <c r="O175" s="439"/>
      <c r="P175" s="439"/>
      <c r="Q175" s="439"/>
      <c r="R175" s="439"/>
      <c r="S175" s="439"/>
      <c r="T175" s="439"/>
      <c r="U175" s="439"/>
      <c r="V175" s="439"/>
      <c r="W175" s="439"/>
      <c r="X175" s="439"/>
      <c r="Y175" s="439"/>
      <c r="Z175" s="439"/>
      <c r="AA175" s="439"/>
      <c r="AB175" s="439"/>
      <c r="AC175" s="439"/>
      <c r="AD175" s="439"/>
      <c r="AE175" s="439"/>
      <c r="AF175" s="439"/>
      <c r="AG175" s="439"/>
      <c r="AH175" s="439"/>
      <c r="AI175" s="439"/>
      <c r="AJ175" s="439"/>
      <c r="AK175" s="439"/>
      <c r="AL175" s="439"/>
      <c r="AM175" s="439"/>
      <c r="AN175" s="439"/>
      <c r="AO175" s="439"/>
      <c r="AP175" s="439"/>
      <c r="AQ175" s="439"/>
      <c r="AR175" s="439"/>
      <c r="AS175" s="439">
        <v>3</v>
      </c>
      <c r="AT175" s="439"/>
      <c r="AU175" s="439"/>
      <c r="AV175" s="439"/>
      <c r="AW175" s="439"/>
      <c r="AX175" s="439"/>
      <c r="AY175" s="439"/>
      <c r="AZ175" s="439"/>
      <c r="BA175" s="439"/>
      <c r="BB175" s="439"/>
      <c r="BC175" s="439"/>
      <c r="BD175" s="439"/>
      <c r="BE175" s="439"/>
      <c r="BF175" s="439"/>
      <c r="BG175" s="439"/>
      <c r="BH175" s="439"/>
      <c r="BI175" s="439">
        <v>4</v>
      </c>
      <c r="BJ175" s="439"/>
      <c r="BK175" s="439"/>
      <c r="BL175" s="439"/>
      <c r="BM175" s="439"/>
      <c r="BN175" s="439"/>
      <c r="BO175" s="439"/>
      <c r="BP175" s="439"/>
      <c r="BQ175" s="439"/>
      <c r="BR175" s="439"/>
      <c r="BS175" s="439"/>
      <c r="BT175" s="439"/>
      <c r="BU175" s="439"/>
      <c r="BV175" s="439"/>
      <c r="BW175" s="439"/>
      <c r="BX175" s="439"/>
      <c r="BY175" s="439">
        <v>5</v>
      </c>
      <c r="BZ175" s="439"/>
      <c r="CA175" s="439"/>
      <c r="CB175" s="439"/>
      <c r="CC175" s="439"/>
      <c r="CD175" s="439"/>
      <c r="CE175" s="439"/>
      <c r="CF175" s="439"/>
      <c r="CG175" s="439"/>
      <c r="CH175" s="439"/>
      <c r="CI175" s="439"/>
      <c r="CJ175" s="439"/>
      <c r="CK175" s="439"/>
      <c r="CL175" s="439"/>
      <c r="CM175" s="439"/>
      <c r="CN175" s="439"/>
      <c r="CO175" s="439">
        <v>6</v>
      </c>
      <c r="CP175" s="439"/>
      <c r="CQ175" s="439"/>
      <c r="CR175" s="439"/>
      <c r="CS175" s="439"/>
      <c r="CT175" s="439"/>
      <c r="CU175" s="439"/>
      <c r="CV175" s="439"/>
      <c r="CW175" s="439"/>
      <c r="CX175" s="439"/>
      <c r="CY175" s="439"/>
      <c r="CZ175" s="439"/>
      <c r="DA175" s="439"/>
      <c r="DB175" s="439"/>
      <c r="DC175" s="439"/>
      <c r="DD175" s="439"/>
    </row>
    <row r="176" spans="4:109">
      <c r="D176" s="410" t="s">
        <v>264</v>
      </c>
      <c r="E176" s="410"/>
      <c r="F176" s="410"/>
      <c r="G176" s="410"/>
      <c r="H176" s="410"/>
      <c r="I176" s="410"/>
      <c r="J176" s="410"/>
      <c r="K176" s="438" t="s">
        <v>342</v>
      </c>
      <c r="L176" s="438"/>
      <c r="M176" s="438"/>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14"/>
      <c r="AT176" s="414"/>
      <c r="AU176" s="414"/>
      <c r="AV176" s="414"/>
      <c r="AW176" s="414"/>
      <c r="AX176" s="414"/>
      <c r="AY176" s="414"/>
      <c r="AZ176" s="414"/>
      <c r="BA176" s="414"/>
      <c r="BB176" s="414"/>
      <c r="BC176" s="414"/>
      <c r="BD176" s="414"/>
      <c r="BE176" s="414"/>
      <c r="BF176" s="414"/>
      <c r="BG176" s="414"/>
      <c r="BH176" s="414"/>
      <c r="BI176" s="414"/>
      <c r="BJ176" s="414"/>
      <c r="BK176" s="414"/>
      <c r="BL176" s="414"/>
      <c r="BM176" s="414"/>
      <c r="BN176" s="414"/>
      <c r="BO176" s="414"/>
      <c r="BP176" s="414"/>
      <c r="BQ176" s="414"/>
      <c r="BR176" s="414"/>
      <c r="BS176" s="414"/>
      <c r="BT176" s="414"/>
      <c r="BU176" s="414"/>
      <c r="BV176" s="414"/>
      <c r="BW176" s="414"/>
      <c r="BX176" s="414"/>
      <c r="BY176" s="414"/>
      <c r="BZ176" s="414"/>
      <c r="CA176" s="414"/>
      <c r="CB176" s="414"/>
      <c r="CC176" s="414"/>
      <c r="CD176" s="414"/>
      <c r="CE176" s="414"/>
      <c r="CF176" s="414"/>
      <c r="CG176" s="414"/>
      <c r="CH176" s="414"/>
      <c r="CI176" s="414"/>
      <c r="CJ176" s="414"/>
      <c r="CK176" s="414"/>
      <c r="CL176" s="414"/>
      <c r="CM176" s="414"/>
      <c r="CN176" s="414"/>
      <c r="CO176" s="414">
        <f>12300+1300</f>
        <v>13600</v>
      </c>
      <c r="CP176" s="414"/>
      <c r="CQ176" s="414"/>
      <c r="CR176" s="414"/>
      <c r="CS176" s="414"/>
      <c r="CT176" s="414"/>
      <c r="CU176" s="414"/>
      <c r="CV176" s="414"/>
      <c r="CW176" s="414"/>
      <c r="CX176" s="414"/>
      <c r="CY176" s="414"/>
      <c r="CZ176" s="414"/>
      <c r="DA176" s="414"/>
      <c r="DB176" s="414"/>
      <c r="DC176" s="414"/>
      <c r="DD176" s="414"/>
    </row>
    <row r="177" spans="4:108">
      <c r="D177" s="410" t="s">
        <v>265</v>
      </c>
      <c r="E177" s="410"/>
      <c r="F177" s="410"/>
      <c r="G177" s="410"/>
      <c r="H177" s="410"/>
      <c r="I177" s="410"/>
      <c r="J177" s="410"/>
      <c r="K177" s="440" t="s">
        <v>598</v>
      </c>
      <c r="L177" s="438"/>
      <c r="M177" s="438"/>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38"/>
      <c r="AP177" s="438"/>
      <c r="AQ177" s="438"/>
      <c r="AR177" s="438"/>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4"/>
      <c r="BW177" s="414"/>
      <c r="BX177" s="414"/>
      <c r="BY177" s="414"/>
      <c r="BZ177" s="414"/>
      <c r="CA177" s="414"/>
      <c r="CB177" s="414"/>
      <c r="CC177" s="414"/>
      <c r="CD177" s="414"/>
      <c r="CE177" s="414"/>
      <c r="CF177" s="414"/>
      <c r="CG177" s="414"/>
      <c r="CH177" s="414"/>
      <c r="CI177" s="414"/>
      <c r="CJ177" s="414"/>
      <c r="CK177" s="414"/>
      <c r="CL177" s="414"/>
      <c r="CM177" s="414"/>
      <c r="CN177" s="414"/>
      <c r="CO177" s="414">
        <f>930.32+3061.05-3456</f>
        <v>535.37000000000035</v>
      </c>
      <c r="CP177" s="414"/>
      <c r="CQ177" s="414"/>
      <c r="CR177" s="414"/>
      <c r="CS177" s="414"/>
      <c r="CT177" s="414"/>
      <c r="CU177" s="414"/>
      <c r="CV177" s="414"/>
      <c r="CW177" s="414"/>
      <c r="CX177" s="414"/>
      <c r="CY177" s="414"/>
      <c r="CZ177" s="414"/>
      <c r="DA177" s="414"/>
      <c r="DB177" s="414"/>
      <c r="DC177" s="414"/>
      <c r="DD177" s="414"/>
    </row>
    <row r="178" spans="4:108">
      <c r="D178" s="410" t="s">
        <v>266</v>
      </c>
      <c r="E178" s="410"/>
      <c r="F178" s="410"/>
      <c r="G178" s="410"/>
      <c r="H178" s="410"/>
      <c r="I178" s="410"/>
      <c r="J178" s="410"/>
      <c r="K178" s="438" t="s">
        <v>343</v>
      </c>
      <c r="L178" s="438"/>
      <c r="M178" s="438"/>
      <c r="N178" s="438"/>
      <c r="O178" s="438"/>
      <c r="P178" s="438"/>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438"/>
      <c r="AM178" s="438"/>
      <c r="AN178" s="438"/>
      <c r="AO178" s="438"/>
      <c r="AP178" s="438"/>
      <c r="AQ178" s="438"/>
      <c r="AR178" s="438"/>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4"/>
      <c r="BU178" s="414"/>
      <c r="BV178" s="414"/>
      <c r="BW178" s="414"/>
      <c r="BX178" s="414"/>
      <c r="BY178" s="414"/>
      <c r="BZ178" s="414"/>
      <c r="CA178" s="414"/>
      <c r="CB178" s="414"/>
      <c r="CC178" s="414"/>
      <c r="CD178" s="414"/>
      <c r="CE178" s="414"/>
      <c r="CF178" s="414"/>
      <c r="CG178" s="414"/>
      <c r="CH178" s="414"/>
      <c r="CI178" s="414"/>
      <c r="CJ178" s="414"/>
      <c r="CK178" s="414"/>
      <c r="CL178" s="414"/>
      <c r="CM178" s="414"/>
      <c r="CN178" s="414"/>
      <c r="CO178" s="414"/>
      <c r="CP178" s="414"/>
      <c r="CQ178" s="414"/>
      <c r="CR178" s="414"/>
      <c r="CS178" s="414"/>
      <c r="CT178" s="414"/>
      <c r="CU178" s="414"/>
      <c r="CV178" s="414"/>
      <c r="CW178" s="414"/>
      <c r="CX178" s="414"/>
      <c r="CY178" s="414"/>
      <c r="CZ178" s="414"/>
      <c r="DA178" s="414"/>
      <c r="DB178" s="414"/>
      <c r="DC178" s="414"/>
      <c r="DD178" s="414"/>
    </row>
    <row r="179" spans="4:108">
      <c r="D179" s="410" t="s">
        <v>267</v>
      </c>
      <c r="E179" s="410"/>
      <c r="F179" s="410"/>
      <c r="G179" s="410"/>
      <c r="H179" s="410"/>
      <c r="I179" s="410"/>
      <c r="J179" s="410"/>
      <c r="K179" s="438" t="s">
        <v>344</v>
      </c>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4"/>
      <c r="BU179" s="414"/>
      <c r="BV179" s="414"/>
      <c r="BW179" s="414"/>
      <c r="BX179" s="414"/>
      <c r="BY179" s="414"/>
      <c r="BZ179" s="414"/>
      <c r="CA179" s="414"/>
      <c r="CB179" s="414"/>
      <c r="CC179" s="414"/>
      <c r="CD179" s="414"/>
      <c r="CE179" s="414"/>
      <c r="CF179" s="414"/>
      <c r="CG179" s="414"/>
      <c r="CH179" s="414"/>
      <c r="CI179" s="414"/>
      <c r="CJ179" s="414"/>
      <c r="CK179" s="414"/>
      <c r="CL179" s="414"/>
      <c r="CM179" s="414"/>
      <c r="CN179" s="414"/>
      <c r="CO179" s="414"/>
      <c r="CP179" s="414"/>
      <c r="CQ179" s="414"/>
      <c r="CR179" s="414"/>
      <c r="CS179" s="414"/>
      <c r="CT179" s="414"/>
      <c r="CU179" s="414"/>
      <c r="CV179" s="414"/>
      <c r="CW179" s="414"/>
      <c r="CX179" s="414"/>
      <c r="CY179" s="414"/>
      <c r="CZ179" s="414"/>
      <c r="DA179" s="414"/>
      <c r="DB179" s="414"/>
      <c r="DC179" s="414"/>
      <c r="DD179" s="414"/>
    </row>
    <row r="180" spans="4:108">
      <c r="D180" s="410" t="s">
        <v>345</v>
      </c>
      <c r="E180" s="410"/>
      <c r="F180" s="410"/>
      <c r="G180" s="410"/>
      <c r="H180" s="410"/>
      <c r="I180" s="410"/>
      <c r="J180" s="410"/>
      <c r="K180" s="440" t="s">
        <v>424</v>
      </c>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4"/>
      <c r="BW180" s="414"/>
      <c r="BX180" s="414"/>
      <c r="BY180" s="414"/>
      <c r="BZ180" s="414"/>
      <c r="CA180" s="414"/>
      <c r="CB180" s="414"/>
      <c r="CC180" s="414"/>
      <c r="CD180" s="414"/>
      <c r="CE180" s="414"/>
      <c r="CF180" s="414"/>
      <c r="CG180" s="414"/>
      <c r="CH180" s="414"/>
      <c r="CI180" s="414"/>
      <c r="CJ180" s="414"/>
      <c r="CK180" s="414"/>
      <c r="CL180" s="414"/>
      <c r="CM180" s="414"/>
      <c r="CN180" s="414"/>
      <c r="CO180" s="414"/>
      <c r="CP180" s="414"/>
      <c r="CQ180" s="414"/>
      <c r="CR180" s="414"/>
      <c r="CS180" s="414"/>
      <c r="CT180" s="414"/>
      <c r="CU180" s="414"/>
      <c r="CV180" s="414"/>
      <c r="CW180" s="414"/>
      <c r="CX180" s="414"/>
      <c r="CY180" s="414"/>
      <c r="CZ180" s="414"/>
      <c r="DA180" s="414"/>
      <c r="DB180" s="414"/>
      <c r="DC180" s="414"/>
      <c r="DD180" s="414"/>
    </row>
    <row r="181" spans="4:108">
      <c r="D181" s="410"/>
      <c r="E181" s="410"/>
      <c r="F181" s="410"/>
      <c r="G181" s="410"/>
      <c r="H181" s="410"/>
      <c r="I181" s="410"/>
      <c r="J181" s="410"/>
      <c r="K181" s="506" t="s">
        <v>346</v>
      </c>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8"/>
      <c r="AS181" s="414" t="s">
        <v>33</v>
      </c>
      <c r="AT181" s="414"/>
      <c r="AU181" s="414"/>
      <c r="AV181" s="414"/>
      <c r="AW181" s="414"/>
      <c r="AX181" s="414"/>
      <c r="AY181" s="414"/>
      <c r="AZ181" s="414"/>
      <c r="BA181" s="414"/>
      <c r="BB181" s="414"/>
      <c r="BC181" s="414"/>
      <c r="BD181" s="414"/>
      <c r="BE181" s="414"/>
      <c r="BF181" s="414"/>
      <c r="BG181" s="414"/>
      <c r="BH181" s="414"/>
      <c r="BI181" s="414" t="s">
        <v>33</v>
      </c>
      <c r="BJ181" s="414"/>
      <c r="BK181" s="414"/>
      <c r="BL181" s="414"/>
      <c r="BM181" s="414"/>
      <c r="BN181" s="414"/>
      <c r="BO181" s="414"/>
      <c r="BP181" s="414"/>
      <c r="BQ181" s="414"/>
      <c r="BR181" s="414"/>
      <c r="BS181" s="414"/>
      <c r="BT181" s="414"/>
      <c r="BU181" s="414"/>
      <c r="BV181" s="414"/>
      <c r="BW181" s="414"/>
      <c r="BX181" s="414"/>
      <c r="BY181" s="414" t="s">
        <v>33</v>
      </c>
      <c r="BZ181" s="414"/>
      <c r="CA181" s="414"/>
      <c r="CB181" s="414"/>
      <c r="CC181" s="414"/>
      <c r="CD181" s="414"/>
      <c r="CE181" s="414"/>
      <c r="CF181" s="414"/>
      <c r="CG181" s="414"/>
      <c r="CH181" s="414"/>
      <c r="CI181" s="414"/>
      <c r="CJ181" s="414"/>
      <c r="CK181" s="414"/>
      <c r="CL181" s="414"/>
      <c r="CM181" s="414"/>
      <c r="CN181" s="414"/>
      <c r="CO181" s="414">
        <f>CO176+CO177+CO178+CO179+CO180</f>
        <v>14135.37</v>
      </c>
      <c r="CP181" s="414"/>
      <c r="CQ181" s="414"/>
      <c r="CR181" s="414"/>
      <c r="CS181" s="414"/>
      <c r="CT181" s="414"/>
      <c r="CU181" s="414"/>
      <c r="CV181" s="414"/>
      <c r="CW181" s="414"/>
      <c r="CX181" s="414"/>
      <c r="CY181" s="414"/>
      <c r="CZ181" s="414"/>
      <c r="DA181" s="414"/>
      <c r="DB181" s="414"/>
      <c r="DC181" s="414"/>
      <c r="DD181" s="414"/>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21" t="s">
        <v>347</v>
      </c>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421"/>
      <c r="BE183" s="421"/>
      <c r="BF183" s="421"/>
      <c r="BG183" s="421"/>
      <c r="BH183" s="421"/>
      <c r="BI183" s="421"/>
      <c r="BJ183" s="421"/>
      <c r="BK183" s="421"/>
      <c r="BL183" s="421"/>
      <c r="BM183" s="421"/>
      <c r="BN183" s="421"/>
      <c r="BO183" s="421"/>
      <c r="BP183" s="421"/>
      <c r="BQ183" s="421"/>
      <c r="BR183" s="421"/>
      <c r="BS183" s="421"/>
      <c r="BT183" s="421"/>
      <c r="BU183" s="421"/>
      <c r="BV183" s="421"/>
      <c r="BW183" s="421"/>
      <c r="BX183" s="421"/>
      <c r="BY183" s="421"/>
      <c r="BZ183" s="421"/>
      <c r="CA183" s="421"/>
      <c r="CB183" s="421"/>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21"/>
      <c r="DB183" s="421"/>
      <c r="DC183" s="421"/>
      <c r="DD183" s="42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2" t="s">
        <v>253</v>
      </c>
      <c r="E185" s="423"/>
      <c r="F185" s="423"/>
      <c r="G185" s="423"/>
      <c r="H185" s="423"/>
      <c r="I185" s="423"/>
      <c r="J185" s="424"/>
      <c r="K185" s="422" t="s">
        <v>317</v>
      </c>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4"/>
      <c r="BG185" s="422" t="s">
        <v>348</v>
      </c>
      <c r="BH185" s="423"/>
      <c r="BI185" s="423"/>
      <c r="BJ185" s="423"/>
      <c r="BK185" s="423"/>
      <c r="BL185" s="423"/>
      <c r="BM185" s="423"/>
      <c r="BN185" s="423"/>
      <c r="BO185" s="423"/>
      <c r="BP185" s="423"/>
      <c r="BQ185" s="423"/>
      <c r="BR185" s="423"/>
      <c r="BS185" s="423"/>
      <c r="BT185" s="423"/>
      <c r="BU185" s="423"/>
      <c r="BV185" s="424"/>
      <c r="BW185" s="422" t="s">
        <v>349</v>
      </c>
      <c r="BX185" s="423"/>
      <c r="BY185" s="423"/>
      <c r="BZ185" s="423"/>
      <c r="CA185" s="423"/>
      <c r="CB185" s="423"/>
      <c r="CC185" s="423"/>
      <c r="CD185" s="423"/>
      <c r="CE185" s="423"/>
      <c r="CF185" s="423"/>
      <c r="CG185" s="423"/>
      <c r="CH185" s="423"/>
      <c r="CI185" s="423"/>
      <c r="CJ185" s="423"/>
      <c r="CK185" s="423"/>
      <c r="CL185" s="424"/>
      <c r="CM185" s="422" t="s">
        <v>350</v>
      </c>
      <c r="CN185" s="423"/>
      <c r="CO185" s="423"/>
      <c r="CP185" s="423"/>
      <c r="CQ185" s="423"/>
      <c r="CR185" s="423"/>
      <c r="CS185" s="423"/>
      <c r="CT185" s="423"/>
      <c r="CU185" s="423"/>
      <c r="CV185" s="423"/>
      <c r="CW185" s="423"/>
      <c r="CX185" s="423"/>
      <c r="CY185" s="423"/>
      <c r="CZ185" s="423"/>
      <c r="DA185" s="423"/>
      <c r="DB185" s="423"/>
      <c r="DC185" s="423"/>
      <c r="DD185" s="424"/>
    </row>
    <row r="186" spans="4:108">
      <c r="D186" s="439">
        <v>1</v>
      </c>
      <c r="E186" s="439"/>
      <c r="F186" s="439"/>
      <c r="G186" s="439"/>
      <c r="H186" s="439"/>
      <c r="I186" s="439"/>
      <c r="J186" s="439"/>
      <c r="K186" s="439">
        <v>2</v>
      </c>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439"/>
      <c r="BF186" s="439"/>
      <c r="BG186" s="439">
        <v>3</v>
      </c>
      <c r="BH186" s="439"/>
      <c r="BI186" s="439"/>
      <c r="BJ186" s="439"/>
      <c r="BK186" s="439"/>
      <c r="BL186" s="439"/>
      <c r="BM186" s="439"/>
      <c r="BN186" s="439"/>
      <c r="BO186" s="439"/>
      <c r="BP186" s="439"/>
      <c r="BQ186" s="439"/>
      <c r="BR186" s="439"/>
      <c r="BS186" s="439"/>
      <c r="BT186" s="439"/>
      <c r="BU186" s="439"/>
      <c r="BV186" s="439"/>
      <c r="BW186" s="439">
        <v>4</v>
      </c>
      <c r="BX186" s="439"/>
      <c r="BY186" s="439"/>
      <c r="BZ186" s="439"/>
      <c r="CA186" s="439"/>
      <c r="CB186" s="439"/>
      <c r="CC186" s="439"/>
      <c r="CD186" s="439"/>
      <c r="CE186" s="439"/>
      <c r="CF186" s="439"/>
      <c r="CG186" s="439"/>
      <c r="CH186" s="439"/>
      <c r="CI186" s="439"/>
      <c r="CJ186" s="439"/>
      <c r="CK186" s="439"/>
      <c r="CL186" s="439"/>
      <c r="CM186" s="439">
        <v>5</v>
      </c>
      <c r="CN186" s="439"/>
      <c r="CO186" s="439"/>
      <c r="CP186" s="439"/>
      <c r="CQ186" s="439"/>
      <c r="CR186" s="439"/>
      <c r="CS186" s="439"/>
      <c r="CT186" s="439"/>
      <c r="CU186" s="439"/>
      <c r="CV186" s="439"/>
      <c r="CW186" s="439"/>
      <c r="CX186" s="439"/>
      <c r="CY186" s="439"/>
      <c r="CZ186" s="439"/>
      <c r="DA186" s="439"/>
      <c r="DB186" s="439"/>
      <c r="DC186" s="439"/>
      <c r="DD186" s="439"/>
    </row>
    <row r="187" spans="4:108">
      <c r="D187" s="410"/>
      <c r="E187" s="410"/>
      <c r="F187" s="410"/>
      <c r="G187" s="410"/>
      <c r="H187" s="410"/>
      <c r="I187" s="410"/>
      <c r="J187" s="410"/>
      <c r="K187" s="440" t="s">
        <v>425</v>
      </c>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F187" s="438"/>
      <c r="BG187" s="414"/>
      <c r="BH187" s="414"/>
      <c r="BI187" s="414"/>
      <c r="BJ187" s="414"/>
      <c r="BK187" s="414"/>
      <c r="BL187" s="414"/>
      <c r="BM187" s="414"/>
      <c r="BN187" s="414"/>
      <c r="BO187" s="414"/>
      <c r="BP187" s="414"/>
      <c r="BQ187" s="414"/>
      <c r="BR187" s="414"/>
      <c r="BS187" s="414"/>
      <c r="BT187" s="414"/>
      <c r="BU187" s="414"/>
      <c r="BV187" s="414"/>
      <c r="BW187" s="414"/>
      <c r="BX187" s="414"/>
      <c r="BY187" s="414"/>
      <c r="BZ187" s="414"/>
      <c r="CA187" s="414"/>
      <c r="CB187" s="414"/>
      <c r="CC187" s="414"/>
      <c r="CD187" s="414"/>
      <c r="CE187" s="414"/>
      <c r="CF187" s="414"/>
      <c r="CG187" s="414"/>
      <c r="CH187" s="414"/>
      <c r="CI187" s="414"/>
      <c r="CJ187" s="414"/>
      <c r="CK187" s="414"/>
      <c r="CL187" s="414"/>
      <c r="CM187" s="414">
        <f>31000-31000</f>
        <v>0</v>
      </c>
      <c r="CN187" s="414"/>
      <c r="CO187" s="414"/>
      <c r="CP187" s="414"/>
      <c r="CQ187" s="414"/>
      <c r="CR187" s="414"/>
      <c r="CS187" s="414"/>
      <c r="CT187" s="414"/>
      <c r="CU187" s="414"/>
      <c r="CV187" s="414"/>
      <c r="CW187" s="414"/>
      <c r="CX187" s="414"/>
      <c r="CY187" s="414"/>
      <c r="CZ187" s="414"/>
      <c r="DA187" s="414"/>
      <c r="DB187" s="414"/>
      <c r="DC187" s="414"/>
      <c r="DD187" s="414"/>
    </row>
    <row r="188" spans="4:108">
      <c r="D188" s="410"/>
      <c r="E188" s="410"/>
      <c r="F188" s="410"/>
      <c r="G188" s="410"/>
      <c r="H188" s="410"/>
      <c r="I188" s="410"/>
      <c r="J188" s="410"/>
      <c r="K188" s="419" t="s">
        <v>268</v>
      </c>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20"/>
      <c r="BG188" s="414"/>
      <c r="BH188" s="414"/>
      <c r="BI188" s="414"/>
      <c r="BJ188" s="414"/>
      <c r="BK188" s="414"/>
      <c r="BL188" s="414"/>
      <c r="BM188" s="414"/>
      <c r="BN188" s="414"/>
      <c r="BO188" s="414"/>
      <c r="BP188" s="414"/>
      <c r="BQ188" s="414"/>
      <c r="BR188" s="414"/>
      <c r="BS188" s="414"/>
      <c r="BT188" s="414"/>
      <c r="BU188" s="414"/>
      <c r="BV188" s="414"/>
      <c r="BW188" s="414"/>
      <c r="BX188" s="414"/>
      <c r="BY188" s="414"/>
      <c r="BZ188" s="414"/>
      <c r="CA188" s="414"/>
      <c r="CB188" s="414"/>
      <c r="CC188" s="414"/>
      <c r="CD188" s="414"/>
      <c r="CE188" s="414"/>
      <c r="CF188" s="414"/>
      <c r="CG188" s="414"/>
      <c r="CH188" s="414"/>
      <c r="CI188" s="414"/>
      <c r="CJ188" s="414"/>
      <c r="CK188" s="414"/>
      <c r="CL188" s="414"/>
      <c r="CM188" s="414">
        <f>CM187</f>
        <v>0</v>
      </c>
      <c r="CN188" s="414"/>
      <c r="CO188" s="414"/>
      <c r="CP188" s="414"/>
      <c r="CQ188" s="414"/>
      <c r="CR188" s="414"/>
      <c r="CS188" s="414"/>
      <c r="CT188" s="414"/>
      <c r="CU188" s="414"/>
      <c r="CV188" s="414"/>
      <c r="CW188" s="414"/>
      <c r="CX188" s="414"/>
      <c r="CY188" s="414"/>
      <c r="CZ188" s="414"/>
      <c r="DA188" s="414"/>
      <c r="DB188" s="414"/>
      <c r="DC188" s="414"/>
      <c r="DD188" s="414"/>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21" t="s">
        <v>351</v>
      </c>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21"/>
      <c r="BA190" s="421"/>
      <c r="BB190" s="421"/>
      <c r="BC190" s="421"/>
      <c r="BD190" s="421"/>
      <c r="BE190" s="421"/>
      <c r="BF190" s="421"/>
      <c r="BG190" s="421"/>
      <c r="BH190" s="421"/>
      <c r="BI190" s="421"/>
      <c r="BJ190" s="421"/>
      <c r="BK190" s="421"/>
      <c r="BL190" s="421"/>
      <c r="BM190" s="421"/>
      <c r="BN190" s="421"/>
      <c r="BO190" s="421"/>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28" t="s">
        <v>253</v>
      </c>
      <c r="E192" s="429"/>
      <c r="F192" s="429"/>
      <c r="G192" s="429"/>
      <c r="H192" s="429"/>
      <c r="I192" s="429"/>
      <c r="J192" s="430"/>
      <c r="K192" s="428" t="s">
        <v>18</v>
      </c>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c r="AG192" s="429"/>
      <c r="AH192" s="429"/>
      <c r="AI192" s="429"/>
      <c r="AJ192" s="429"/>
      <c r="AK192" s="429"/>
      <c r="AL192" s="429"/>
      <c r="AM192" s="429"/>
      <c r="AN192" s="429"/>
      <c r="AO192" s="429"/>
      <c r="AP192" s="429"/>
      <c r="AQ192" s="429"/>
      <c r="AR192" s="430"/>
      <c r="AS192" s="428" t="s">
        <v>352</v>
      </c>
      <c r="AT192" s="429"/>
      <c r="AU192" s="429"/>
      <c r="AV192" s="429"/>
      <c r="AW192" s="429"/>
      <c r="AX192" s="429"/>
      <c r="AY192" s="429"/>
      <c r="AZ192" s="429"/>
      <c r="BA192" s="429"/>
      <c r="BB192" s="429"/>
      <c r="BC192" s="429"/>
      <c r="BD192" s="429"/>
      <c r="BE192" s="429"/>
      <c r="BF192" s="429"/>
      <c r="BG192" s="429"/>
      <c r="BH192" s="430"/>
      <c r="BI192" s="428" t="s">
        <v>353</v>
      </c>
      <c r="BJ192" s="429"/>
      <c r="BK192" s="429"/>
      <c r="BL192" s="429"/>
      <c r="BM192" s="429"/>
      <c r="BN192" s="429"/>
      <c r="BO192" s="429"/>
      <c r="BP192" s="429"/>
      <c r="BQ192" s="429"/>
      <c r="BR192" s="429"/>
      <c r="BS192" s="429"/>
      <c r="BT192" s="429"/>
      <c r="BU192" s="429"/>
      <c r="BV192" s="429"/>
      <c r="BW192" s="429"/>
      <c r="BX192" s="430"/>
      <c r="BY192" s="428" t="s">
        <v>354</v>
      </c>
      <c r="BZ192" s="429"/>
      <c r="CA192" s="429"/>
      <c r="CB192" s="429"/>
      <c r="CC192" s="429"/>
      <c r="CD192" s="429"/>
      <c r="CE192" s="429"/>
      <c r="CF192" s="429"/>
      <c r="CG192" s="429"/>
      <c r="CH192" s="429"/>
      <c r="CI192" s="429"/>
      <c r="CJ192" s="429"/>
      <c r="CK192" s="429"/>
      <c r="CL192" s="429"/>
      <c r="CM192" s="429"/>
      <c r="CN192" s="430"/>
      <c r="CO192" s="428" t="s">
        <v>355</v>
      </c>
      <c r="CP192" s="429"/>
      <c r="CQ192" s="429"/>
      <c r="CR192" s="429"/>
      <c r="CS192" s="429"/>
      <c r="CT192" s="429"/>
      <c r="CU192" s="429"/>
      <c r="CV192" s="429"/>
      <c r="CW192" s="429"/>
      <c r="CX192" s="429"/>
      <c r="CY192" s="429"/>
      <c r="CZ192" s="429"/>
      <c r="DA192" s="429"/>
      <c r="DB192" s="429"/>
      <c r="DC192" s="429"/>
      <c r="DD192" s="430"/>
    </row>
    <row r="193" spans="4:108">
      <c r="D193" s="439">
        <v>1</v>
      </c>
      <c r="E193" s="439"/>
      <c r="F193" s="439"/>
      <c r="G193" s="439"/>
      <c r="H193" s="439"/>
      <c r="I193" s="439"/>
      <c r="J193" s="439"/>
      <c r="K193" s="439">
        <v>2</v>
      </c>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39"/>
      <c r="AP193" s="439"/>
      <c r="AQ193" s="439"/>
      <c r="AR193" s="439"/>
      <c r="AS193" s="439">
        <v>4</v>
      </c>
      <c r="AT193" s="439"/>
      <c r="AU193" s="439"/>
      <c r="AV193" s="439"/>
      <c r="AW193" s="439"/>
      <c r="AX193" s="439"/>
      <c r="AY193" s="439"/>
      <c r="AZ193" s="439"/>
      <c r="BA193" s="439"/>
      <c r="BB193" s="439"/>
      <c r="BC193" s="439"/>
      <c r="BD193" s="439"/>
      <c r="BE193" s="439"/>
      <c r="BF193" s="439"/>
      <c r="BG193" s="439"/>
      <c r="BH193" s="439"/>
      <c r="BI193" s="439">
        <v>5</v>
      </c>
      <c r="BJ193" s="439"/>
      <c r="BK193" s="439"/>
      <c r="BL193" s="439"/>
      <c r="BM193" s="439"/>
      <c r="BN193" s="439"/>
      <c r="BO193" s="439"/>
      <c r="BP193" s="439"/>
      <c r="BQ193" s="439"/>
      <c r="BR193" s="439"/>
      <c r="BS193" s="439"/>
      <c r="BT193" s="439"/>
      <c r="BU193" s="439"/>
      <c r="BV193" s="439"/>
      <c r="BW193" s="439"/>
      <c r="BX193" s="439"/>
      <c r="BY193" s="439">
        <v>6</v>
      </c>
      <c r="BZ193" s="439"/>
      <c r="CA193" s="439"/>
      <c r="CB193" s="439"/>
      <c r="CC193" s="439"/>
      <c r="CD193" s="439"/>
      <c r="CE193" s="439"/>
      <c r="CF193" s="439"/>
      <c r="CG193" s="439"/>
      <c r="CH193" s="439"/>
      <c r="CI193" s="439"/>
      <c r="CJ193" s="439"/>
      <c r="CK193" s="439"/>
      <c r="CL193" s="439"/>
      <c r="CM193" s="439"/>
      <c r="CN193" s="439"/>
      <c r="CO193" s="439">
        <v>6</v>
      </c>
      <c r="CP193" s="439"/>
      <c r="CQ193" s="439"/>
      <c r="CR193" s="439"/>
      <c r="CS193" s="439"/>
      <c r="CT193" s="439"/>
      <c r="CU193" s="439"/>
      <c r="CV193" s="439"/>
      <c r="CW193" s="439"/>
      <c r="CX193" s="439"/>
      <c r="CY193" s="439"/>
      <c r="CZ193" s="439"/>
      <c r="DA193" s="439"/>
      <c r="DB193" s="439"/>
      <c r="DC193" s="439"/>
      <c r="DD193" s="439"/>
    </row>
    <row r="194" spans="4:108">
      <c r="D194" s="410" t="s">
        <v>264</v>
      </c>
      <c r="E194" s="410"/>
      <c r="F194" s="410"/>
      <c r="G194" s="410"/>
      <c r="H194" s="410"/>
      <c r="I194" s="410"/>
      <c r="J194" s="410"/>
      <c r="K194" s="440" t="s">
        <v>661</v>
      </c>
      <c r="L194" s="438"/>
      <c r="M194" s="438"/>
      <c r="N194" s="438"/>
      <c r="O194" s="438"/>
      <c r="P194" s="438"/>
      <c r="Q194" s="438"/>
      <c r="R194" s="438"/>
      <c r="S194" s="438"/>
      <c r="T194" s="438"/>
      <c r="U194" s="438"/>
      <c r="V194" s="438"/>
      <c r="W194" s="438"/>
      <c r="X194" s="438"/>
      <c r="Y194" s="438"/>
      <c r="Z194" s="438"/>
      <c r="AA194" s="438"/>
      <c r="AB194" s="438"/>
      <c r="AC194" s="438"/>
      <c r="AD194" s="438"/>
      <c r="AE194" s="438"/>
      <c r="AF194" s="438"/>
      <c r="AG194" s="438"/>
      <c r="AH194" s="438"/>
      <c r="AI194" s="438"/>
      <c r="AJ194" s="438"/>
      <c r="AK194" s="438"/>
      <c r="AL194" s="438"/>
      <c r="AM194" s="438"/>
      <c r="AN194" s="438"/>
      <c r="AO194" s="438"/>
      <c r="AP194" s="438"/>
      <c r="AQ194" s="438"/>
      <c r="AR194" s="438"/>
      <c r="AS194" s="414"/>
      <c r="AT194" s="414"/>
      <c r="AU194" s="414"/>
      <c r="AV194" s="414"/>
      <c r="AW194" s="414"/>
      <c r="AX194" s="414"/>
      <c r="AY194" s="414"/>
      <c r="AZ194" s="414"/>
      <c r="BA194" s="414"/>
      <c r="BB194" s="414"/>
      <c r="BC194" s="414"/>
      <c r="BD194" s="414"/>
      <c r="BE194" s="414"/>
      <c r="BF194" s="414"/>
      <c r="BG194" s="414"/>
      <c r="BH194" s="414"/>
      <c r="BI194" s="414"/>
      <c r="BJ194" s="414"/>
      <c r="BK194" s="414"/>
      <c r="BL194" s="414"/>
      <c r="BM194" s="414"/>
      <c r="BN194" s="414"/>
      <c r="BO194" s="414"/>
      <c r="BP194" s="414"/>
      <c r="BQ194" s="414"/>
      <c r="BR194" s="414"/>
      <c r="BS194" s="414"/>
      <c r="BT194" s="414"/>
      <c r="BU194" s="414"/>
      <c r="BV194" s="414"/>
      <c r="BW194" s="414"/>
      <c r="BX194" s="414"/>
      <c r="BY194" s="414"/>
      <c r="BZ194" s="414"/>
      <c r="CA194" s="414"/>
      <c r="CB194" s="414"/>
      <c r="CC194" s="414"/>
      <c r="CD194" s="414"/>
      <c r="CE194" s="414"/>
      <c r="CF194" s="414"/>
      <c r="CG194" s="414"/>
      <c r="CH194" s="414"/>
      <c r="CI194" s="414"/>
      <c r="CJ194" s="414"/>
      <c r="CK194" s="414"/>
      <c r="CL194" s="414"/>
      <c r="CM194" s="414"/>
      <c r="CN194" s="414"/>
      <c r="CO194" s="414">
        <v>500000</v>
      </c>
      <c r="CP194" s="414"/>
      <c r="CQ194" s="414"/>
      <c r="CR194" s="414"/>
      <c r="CS194" s="414"/>
      <c r="CT194" s="414"/>
      <c r="CU194" s="414"/>
      <c r="CV194" s="414"/>
      <c r="CW194" s="414"/>
      <c r="CX194" s="414"/>
      <c r="CY194" s="414"/>
      <c r="CZ194" s="414"/>
      <c r="DA194" s="414"/>
      <c r="DB194" s="414"/>
      <c r="DC194" s="414"/>
      <c r="DD194" s="414"/>
    </row>
    <row r="195" spans="4:108">
      <c r="D195" s="410" t="s">
        <v>265</v>
      </c>
      <c r="E195" s="410"/>
      <c r="F195" s="410"/>
      <c r="G195" s="410"/>
      <c r="H195" s="410"/>
      <c r="I195" s="410"/>
      <c r="J195" s="410"/>
      <c r="K195" s="440" t="s">
        <v>662</v>
      </c>
      <c r="L195" s="438"/>
      <c r="M195" s="438"/>
      <c r="N195" s="438"/>
      <c r="O195" s="438"/>
      <c r="P195" s="438"/>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14"/>
      <c r="AT195" s="414"/>
      <c r="AU195" s="414"/>
      <c r="AV195" s="414"/>
      <c r="AW195" s="414"/>
      <c r="AX195" s="414"/>
      <c r="AY195" s="414"/>
      <c r="AZ195" s="414"/>
      <c r="BA195" s="414"/>
      <c r="BB195" s="414"/>
      <c r="BC195" s="414"/>
      <c r="BD195" s="414"/>
      <c r="BE195" s="414"/>
      <c r="BF195" s="414"/>
      <c r="BG195" s="414"/>
      <c r="BH195" s="414"/>
      <c r="BI195" s="414"/>
      <c r="BJ195" s="414"/>
      <c r="BK195" s="414"/>
      <c r="BL195" s="414"/>
      <c r="BM195" s="414"/>
      <c r="BN195" s="414"/>
      <c r="BO195" s="414"/>
      <c r="BP195" s="414"/>
      <c r="BQ195" s="414"/>
      <c r="BR195" s="414"/>
      <c r="BS195" s="414"/>
      <c r="BT195" s="414"/>
      <c r="BU195" s="414"/>
      <c r="BV195" s="414"/>
      <c r="BW195" s="414"/>
      <c r="BX195" s="414"/>
      <c r="BY195" s="414"/>
      <c r="BZ195" s="414"/>
      <c r="CA195" s="414"/>
      <c r="CB195" s="414"/>
      <c r="CC195" s="414"/>
      <c r="CD195" s="414"/>
      <c r="CE195" s="414"/>
      <c r="CF195" s="414"/>
      <c r="CG195" s="414"/>
      <c r="CH195" s="414"/>
      <c r="CI195" s="414"/>
      <c r="CJ195" s="414"/>
      <c r="CK195" s="414"/>
      <c r="CL195" s="414"/>
      <c r="CM195" s="414"/>
      <c r="CN195" s="414"/>
      <c r="CO195" s="414">
        <v>1052200</v>
      </c>
      <c r="CP195" s="414"/>
      <c r="CQ195" s="414"/>
      <c r="CR195" s="414"/>
      <c r="CS195" s="414"/>
      <c r="CT195" s="414"/>
      <c r="CU195" s="414"/>
      <c r="CV195" s="414"/>
      <c r="CW195" s="414"/>
      <c r="CX195" s="414"/>
      <c r="CY195" s="414"/>
      <c r="CZ195" s="414"/>
      <c r="DA195" s="414"/>
      <c r="DB195" s="414"/>
      <c r="DC195" s="414"/>
      <c r="DD195" s="414"/>
    </row>
    <row r="196" spans="4:108">
      <c r="D196" s="410" t="s">
        <v>266</v>
      </c>
      <c r="E196" s="410"/>
      <c r="F196" s="410"/>
      <c r="G196" s="410"/>
      <c r="H196" s="410"/>
      <c r="I196" s="410"/>
      <c r="J196" s="410"/>
      <c r="K196" s="440" t="s">
        <v>663</v>
      </c>
      <c r="L196" s="438"/>
      <c r="M196" s="438"/>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14"/>
      <c r="AT196" s="414"/>
      <c r="AU196" s="414"/>
      <c r="AV196" s="414"/>
      <c r="AW196" s="414"/>
      <c r="AX196" s="414"/>
      <c r="AY196" s="414"/>
      <c r="AZ196" s="414"/>
      <c r="BA196" s="414"/>
      <c r="BB196" s="414"/>
      <c r="BC196" s="414"/>
      <c r="BD196" s="414"/>
      <c r="BE196" s="414"/>
      <c r="BF196" s="414"/>
      <c r="BG196" s="414"/>
      <c r="BH196" s="414"/>
      <c r="BI196" s="414"/>
      <c r="BJ196" s="414"/>
      <c r="BK196" s="414"/>
      <c r="BL196" s="414"/>
      <c r="BM196" s="414"/>
      <c r="BN196" s="414"/>
      <c r="BO196" s="414"/>
      <c r="BP196" s="414"/>
      <c r="BQ196" s="414"/>
      <c r="BR196" s="414"/>
      <c r="BS196" s="414"/>
      <c r="BT196" s="414"/>
      <c r="BU196" s="414"/>
      <c r="BV196" s="414"/>
      <c r="BW196" s="414"/>
      <c r="BX196" s="414"/>
      <c r="BY196" s="414"/>
      <c r="BZ196" s="414"/>
      <c r="CA196" s="414"/>
      <c r="CB196" s="414"/>
      <c r="CC196" s="414"/>
      <c r="CD196" s="414"/>
      <c r="CE196" s="414"/>
      <c r="CF196" s="414"/>
      <c r="CG196" s="414"/>
      <c r="CH196" s="414"/>
      <c r="CI196" s="414"/>
      <c r="CJ196" s="414"/>
      <c r="CK196" s="414"/>
      <c r="CL196" s="414"/>
      <c r="CM196" s="414"/>
      <c r="CN196" s="414"/>
      <c r="CO196" s="414">
        <v>60400</v>
      </c>
      <c r="CP196" s="414"/>
      <c r="CQ196" s="414"/>
      <c r="CR196" s="414"/>
      <c r="CS196" s="414"/>
      <c r="CT196" s="414"/>
      <c r="CU196" s="414"/>
      <c r="CV196" s="414"/>
      <c r="CW196" s="414"/>
      <c r="CX196" s="414"/>
      <c r="CY196" s="414"/>
      <c r="CZ196" s="414"/>
      <c r="DA196" s="414"/>
      <c r="DB196" s="414"/>
      <c r="DC196" s="414"/>
      <c r="DD196" s="414"/>
    </row>
    <row r="197" spans="4:108">
      <c r="D197" s="410" t="s">
        <v>267</v>
      </c>
      <c r="E197" s="410"/>
      <c r="F197" s="410"/>
      <c r="G197" s="410"/>
      <c r="H197" s="410"/>
      <c r="I197" s="410"/>
      <c r="J197" s="410"/>
      <c r="K197" s="440" t="s">
        <v>664</v>
      </c>
      <c r="L197" s="438"/>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14"/>
      <c r="AT197" s="414"/>
      <c r="AU197" s="414"/>
      <c r="AV197" s="414"/>
      <c r="AW197" s="414"/>
      <c r="AX197" s="414"/>
      <c r="AY197" s="414"/>
      <c r="AZ197" s="414"/>
      <c r="BA197" s="414"/>
      <c r="BB197" s="414"/>
      <c r="BC197" s="414"/>
      <c r="BD197" s="414"/>
      <c r="BE197" s="414"/>
      <c r="BF197" s="414"/>
      <c r="BG197" s="414"/>
      <c r="BH197" s="414"/>
      <c r="BI197" s="414"/>
      <c r="BJ197" s="414"/>
      <c r="BK197" s="414"/>
      <c r="BL197" s="414"/>
      <c r="BM197" s="414"/>
      <c r="BN197" s="414"/>
      <c r="BO197" s="414"/>
      <c r="BP197" s="414"/>
      <c r="BQ197" s="414"/>
      <c r="BR197" s="414"/>
      <c r="BS197" s="414"/>
      <c r="BT197" s="414"/>
      <c r="BU197" s="414"/>
      <c r="BV197" s="414"/>
      <c r="BW197" s="414"/>
      <c r="BX197" s="414"/>
      <c r="BY197" s="414"/>
      <c r="BZ197" s="414"/>
      <c r="CA197" s="414"/>
      <c r="CB197" s="414"/>
      <c r="CC197" s="414"/>
      <c r="CD197" s="414"/>
      <c r="CE197" s="414"/>
      <c r="CF197" s="414"/>
      <c r="CG197" s="414"/>
      <c r="CH197" s="414"/>
      <c r="CI197" s="414"/>
      <c r="CJ197" s="414"/>
      <c r="CK197" s="414"/>
      <c r="CL197" s="414"/>
      <c r="CM197" s="414"/>
      <c r="CN197" s="414"/>
      <c r="CO197" s="414">
        <v>75400</v>
      </c>
      <c r="CP197" s="414"/>
      <c r="CQ197" s="414"/>
      <c r="CR197" s="414"/>
      <c r="CS197" s="414"/>
      <c r="CT197" s="414"/>
      <c r="CU197" s="414"/>
      <c r="CV197" s="414"/>
      <c r="CW197" s="414"/>
      <c r="CX197" s="414"/>
      <c r="CY197" s="414"/>
      <c r="CZ197" s="414"/>
      <c r="DA197" s="414"/>
      <c r="DB197" s="414"/>
      <c r="DC197" s="414"/>
      <c r="DD197" s="414"/>
    </row>
    <row r="198" spans="4:108" ht="28.5" customHeight="1">
      <c r="D198" s="410" t="s">
        <v>345</v>
      </c>
      <c r="E198" s="410"/>
      <c r="F198" s="410"/>
      <c r="G198" s="410"/>
      <c r="H198" s="410"/>
      <c r="I198" s="410"/>
      <c r="J198" s="410"/>
      <c r="K198" s="440" t="s">
        <v>665</v>
      </c>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438"/>
      <c r="AS198" s="414"/>
      <c r="AT198" s="414"/>
      <c r="AU198" s="414"/>
      <c r="AV198" s="414"/>
      <c r="AW198" s="414"/>
      <c r="AX198" s="414"/>
      <c r="AY198" s="414"/>
      <c r="AZ198" s="414"/>
      <c r="BA198" s="414"/>
      <c r="BB198" s="414"/>
      <c r="BC198" s="414"/>
      <c r="BD198" s="414"/>
      <c r="BE198" s="414"/>
      <c r="BF198" s="414"/>
      <c r="BG198" s="414"/>
      <c r="BH198" s="414"/>
      <c r="BI198" s="414"/>
      <c r="BJ198" s="414"/>
      <c r="BK198" s="414"/>
      <c r="BL198" s="414"/>
      <c r="BM198" s="414"/>
      <c r="BN198" s="414"/>
      <c r="BO198" s="414"/>
      <c r="BP198" s="414"/>
      <c r="BQ198" s="414"/>
      <c r="BR198" s="414"/>
      <c r="BS198" s="414"/>
      <c r="BT198" s="414"/>
      <c r="BU198" s="414"/>
      <c r="BV198" s="414"/>
      <c r="BW198" s="414"/>
      <c r="BX198" s="414"/>
      <c r="BY198" s="414"/>
      <c r="BZ198" s="414"/>
      <c r="CA198" s="414"/>
      <c r="CB198" s="414"/>
      <c r="CC198" s="414"/>
      <c r="CD198" s="414"/>
      <c r="CE198" s="414"/>
      <c r="CF198" s="414"/>
      <c r="CG198" s="414"/>
      <c r="CH198" s="414"/>
      <c r="CI198" s="414"/>
      <c r="CJ198" s="414"/>
      <c r="CK198" s="414"/>
      <c r="CL198" s="414"/>
      <c r="CM198" s="414"/>
      <c r="CN198" s="414"/>
      <c r="CO198" s="414">
        <v>80000</v>
      </c>
      <c r="CP198" s="414"/>
      <c r="CQ198" s="414"/>
      <c r="CR198" s="414"/>
      <c r="CS198" s="414"/>
      <c r="CT198" s="414"/>
      <c r="CU198" s="414"/>
      <c r="CV198" s="414"/>
      <c r="CW198" s="414"/>
      <c r="CX198" s="414"/>
      <c r="CY198" s="414"/>
      <c r="CZ198" s="414"/>
      <c r="DA198" s="414"/>
      <c r="DB198" s="414"/>
      <c r="DC198" s="414"/>
      <c r="DD198" s="414"/>
    </row>
    <row r="199" spans="4:108" ht="11.25" customHeight="1">
      <c r="D199" s="410" t="s">
        <v>356</v>
      </c>
      <c r="E199" s="410"/>
      <c r="F199" s="410"/>
      <c r="G199" s="410"/>
      <c r="H199" s="410"/>
      <c r="I199" s="410"/>
      <c r="J199" s="410"/>
      <c r="K199" s="440" t="s">
        <v>666</v>
      </c>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c r="AP199" s="438"/>
      <c r="AQ199" s="438"/>
      <c r="AR199" s="438"/>
      <c r="AS199" s="414"/>
      <c r="AT199" s="414"/>
      <c r="AU199" s="414"/>
      <c r="AV199" s="414"/>
      <c r="AW199" s="414"/>
      <c r="AX199" s="414"/>
      <c r="AY199" s="414"/>
      <c r="AZ199" s="414"/>
      <c r="BA199" s="414"/>
      <c r="BB199" s="414"/>
      <c r="BC199" s="414"/>
      <c r="BD199" s="414"/>
      <c r="BE199" s="414"/>
      <c r="BF199" s="414"/>
      <c r="BG199" s="414"/>
      <c r="BH199" s="414"/>
      <c r="BI199" s="414"/>
      <c r="BJ199" s="414"/>
      <c r="BK199" s="414"/>
      <c r="BL199" s="414"/>
      <c r="BM199" s="414"/>
      <c r="BN199" s="414"/>
      <c r="BO199" s="414"/>
      <c r="BP199" s="414"/>
      <c r="BQ199" s="414"/>
      <c r="BR199" s="414"/>
      <c r="BS199" s="414"/>
      <c r="BT199" s="414"/>
      <c r="BU199" s="414"/>
      <c r="BV199" s="414"/>
      <c r="BW199" s="414"/>
      <c r="BX199" s="414"/>
      <c r="BY199" s="414"/>
      <c r="BZ199" s="414"/>
      <c r="CA199" s="414"/>
      <c r="CB199" s="414"/>
      <c r="CC199" s="414"/>
      <c r="CD199" s="414"/>
      <c r="CE199" s="414"/>
      <c r="CF199" s="414"/>
      <c r="CG199" s="414"/>
      <c r="CH199" s="414"/>
      <c r="CI199" s="414"/>
      <c r="CJ199" s="414"/>
      <c r="CK199" s="414"/>
      <c r="CL199" s="414"/>
      <c r="CM199" s="414"/>
      <c r="CN199" s="414"/>
      <c r="CO199" s="414">
        <f>134700+4000</f>
        <v>138700</v>
      </c>
      <c r="CP199" s="414"/>
      <c r="CQ199" s="414"/>
      <c r="CR199" s="414"/>
      <c r="CS199" s="414"/>
      <c r="CT199" s="414"/>
      <c r="CU199" s="414"/>
      <c r="CV199" s="414"/>
      <c r="CW199" s="414"/>
      <c r="CX199" s="414"/>
      <c r="CY199" s="414"/>
      <c r="CZ199" s="414"/>
      <c r="DA199" s="414"/>
      <c r="DB199" s="414"/>
      <c r="DC199" s="414"/>
      <c r="DD199" s="414"/>
    </row>
    <row r="200" spans="4:108" ht="11.25" customHeight="1">
      <c r="D200" s="415" t="s">
        <v>365</v>
      </c>
      <c r="E200" s="410"/>
      <c r="F200" s="410"/>
      <c r="G200" s="410"/>
      <c r="H200" s="410"/>
      <c r="I200" s="410"/>
      <c r="J200" s="410"/>
      <c r="K200" s="440" t="s">
        <v>650</v>
      </c>
      <c r="L200" s="438"/>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14"/>
      <c r="AT200" s="414"/>
      <c r="AU200" s="414"/>
      <c r="AV200" s="414"/>
      <c r="AW200" s="414"/>
      <c r="AX200" s="414"/>
      <c r="AY200" s="414"/>
      <c r="AZ200" s="414"/>
      <c r="BA200" s="414"/>
      <c r="BB200" s="414"/>
      <c r="BC200" s="414"/>
      <c r="BD200" s="414"/>
      <c r="BE200" s="414"/>
      <c r="BF200" s="414"/>
      <c r="BG200" s="414"/>
      <c r="BH200" s="414"/>
      <c r="BI200" s="414"/>
      <c r="BJ200" s="414"/>
      <c r="BK200" s="414"/>
      <c r="BL200" s="414"/>
      <c r="BM200" s="414"/>
      <c r="BN200" s="414"/>
      <c r="BO200" s="414"/>
      <c r="BP200" s="414"/>
      <c r="BQ200" s="414"/>
      <c r="BR200" s="414"/>
      <c r="BS200" s="414"/>
      <c r="BT200" s="414"/>
      <c r="BU200" s="414"/>
      <c r="BV200" s="414"/>
      <c r="BW200" s="414"/>
      <c r="BX200" s="414"/>
      <c r="BY200" s="414"/>
      <c r="BZ200" s="414"/>
      <c r="CA200" s="414"/>
      <c r="CB200" s="414"/>
      <c r="CC200" s="414"/>
      <c r="CD200" s="414"/>
      <c r="CE200" s="414"/>
      <c r="CF200" s="414"/>
      <c r="CG200" s="414"/>
      <c r="CH200" s="414"/>
      <c r="CI200" s="414"/>
      <c r="CJ200" s="414"/>
      <c r="CK200" s="414"/>
      <c r="CL200" s="414"/>
      <c r="CM200" s="414"/>
      <c r="CN200" s="414"/>
      <c r="CO200" s="414">
        <v>39800</v>
      </c>
      <c r="CP200" s="414"/>
      <c r="CQ200" s="414"/>
      <c r="CR200" s="414"/>
      <c r="CS200" s="414"/>
      <c r="CT200" s="414"/>
      <c r="CU200" s="414"/>
      <c r="CV200" s="414"/>
      <c r="CW200" s="414"/>
      <c r="CX200" s="414"/>
      <c r="CY200" s="414"/>
      <c r="CZ200" s="414"/>
      <c r="DA200" s="414"/>
      <c r="DB200" s="414"/>
      <c r="DC200" s="414"/>
      <c r="DD200" s="414"/>
    </row>
    <row r="201" spans="4:108" ht="11.25" customHeight="1">
      <c r="D201" s="415" t="s">
        <v>369</v>
      </c>
      <c r="E201" s="410"/>
      <c r="F201" s="410"/>
      <c r="G201" s="410"/>
      <c r="H201" s="410"/>
      <c r="I201" s="410"/>
      <c r="J201" s="410"/>
      <c r="K201" s="440" t="s">
        <v>645</v>
      </c>
      <c r="L201" s="438"/>
      <c r="M201" s="438"/>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c r="AP201" s="438"/>
      <c r="AQ201" s="438"/>
      <c r="AR201" s="438"/>
      <c r="AS201" s="414"/>
      <c r="AT201" s="414"/>
      <c r="AU201" s="414"/>
      <c r="AV201" s="414"/>
      <c r="AW201" s="414"/>
      <c r="AX201" s="414"/>
      <c r="AY201" s="414"/>
      <c r="AZ201" s="414"/>
      <c r="BA201" s="414"/>
      <c r="BB201" s="414"/>
      <c r="BC201" s="414"/>
      <c r="BD201" s="414"/>
      <c r="BE201" s="414"/>
      <c r="BF201" s="414"/>
      <c r="BG201" s="414"/>
      <c r="BH201" s="414"/>
      <c r="BI201" s="414"/>
      <c r="BJ201" s="414"/>
      <c r="BK201" s="414"/>
      <c r="BL201" s="414"/>
      <c r="BM201" s="414"/>
      <c r="BN201" s="414"/>
      <c r="BO201" s="414"/>
      <c r="BP201" s="414"/>
      <c r="BQ201" s="414"/>
      <c r="BR201" s="414"/>
      <c r="BS201" s="414"/>
      <c r="BT201" s="414"/>
      <c r="BU201" s="414"/>
      <c r="BV201" s="414"/>
      <c r="BW201" s="414"/>
      <c r="BX201" s="414"/>
      <c r="BY201" s="414"/>
      <c r="BZ201" s="414"/>
      <c r="CA201" s="414"/>
      <c r="CB201" s="414"/>
      <c r="CC201" s="414"/>
      <c r="CD201" s="414"/>
      <c r="CE201" s="414"/>
      <c r="CF201" s="414"/>
      <c r="CG201" s="414"/>
      <c r="CH201" s="414"/>
      <c r="CI201" s="414"/>
      <c r="CJ201" s="414"/>
      <c r="CK201" s="414"/>
      <c r="CL201" s="414"/>
      <c r="CM201" s="414"/>
      <c r="CN201" s="414"/>
      <c r="CO201" s="414">
        <v>350000</v>
      </c>
      <c r="CP201" s="414"/>
      <c r="CQ201" s="414"/>
      <c r="CR201" s="414"/>
      <c r="CS201" s="414"/>
      <c r="CT201" s="414"/>
      <c r="CU201" s="414"/>
      <c r="CV201" s="414"/>
      <c r="CW201" s="414"/>
      <c r="CX201" s="414"/>
      <c r="CY201" s="414"/>
      <c r="CZ201" s="414"/>
      <c r="DA201" s="414"/>
      <c r="DB201" s="414"/>
      <c r="DC201" s="414"/>
      <c r="DD201" s="414"/>
    </row>
    <row r="202" spans="4:108" ht="11.25" customHeight="1">
      <c r="D202" s="415" t="s">
        <v>370</v>
      </c>
      <c r="E202" s="410"/>
      <c r="F202" s="410"/>
      <c r="G202" s="410"/>
      <c r="H202" s="410"/>
      <c r="I202" s="410"/>
      <c r="J202" s="410"/>
      <c r="K202" s="440" t="s">
        <v>639</v>
      </c>
      <c r="L202" s="438"/>
      <c r="M202" s="438"/>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c r="AP202" s="438"/>
      <c r="AQ202" s="438"/>
      <c r="AR202" s="438"/>
      <c r="AS202" s="414"/>
      <c r="AT202" s="414"/>
      <c r="AU202" s="414"/>
      <c r="AV202" s="414"/>
      <c r="AW202" s="414"/>
      <c r="AX202" s="414"/>
      <c r="AY202" s="414"/>
      <c r="AZ202" s="414"/>
      <c r="BA202" s="414"/>
      <c r="BB202" s="414"/>
      <c r="BC202" s="414"/>
      <c r="BD202" s="414"/>
      <c r="BE202" s="414"/>
      <c r="BF202" s="414"/>
      <c r="BG202" s="414"/>
      <c r="BH202" s="414"/>
      <c r="BI202" s="414"/>
      <c r="BJ202" s="414"/>
      <c r="BK202" s="414"/>
      <c r="BL202" s="414"/>
      <c r="BM202" s="414"/>
      <c r="BN202" s="414"/>
      <c r="BO202" s="414"/>
      <c r="BP202" s="414"/>
      <c r="BQ202" s="414"/>
      <c r="BR202" s="414"/>
      <c r="BS202" s="414"/>
      <c r="BT202" s="414"/>
      <c r="BU202" s="414"/>
      <c r="BV202" s="414"/>
      <c r="BW202" s="414"/>
      <c r="BX202" s="414"/>
      <c r="BY202" s="414"/>
      <c r="BZ202" s="414"/>
      <c r="CA202" s="414"/>
      <c r="CB202" s="414"/>
      <c r="CC202" s="414"/>
      <c r="CD202" s="414"/>
      <c r="CE202" s="414"/>
      <c r="CF202" s="414"/>
      <c r="CG202" s="414"/>
      <c r="CH202" s="414"/>
      <c r="CI202" s="414"/>
      <c r="CJ202" s="414"/>
      <c r="CK202" s="414"/>
      <c r="CL202" s="414"/>
      <c r="CM202" s="414"/>
      <c r="CN202" s="414"/>
      <c r="CO202" s="414">
        <f>72163-20000</f>
        <v>52163</v>
      </c>
      <c r="CP202" s="414"/>
      <c r="CQ202" s="414"/>
      <c r="CR202" s="414"/>
      <c r="CS202" s="414"/>
      <c r="CT202" s="414"/>
      <c r="CU202" s="414"/>
      <c r="CV202" s="414"/>
      <c r="CW202" s="414"/>
      <c r="CX202" s="414"/>
      <c r="CY202" s="414"/>
      <c r="CZ202" s="414"/>
      <c r="DA202" s="414"/>
      <c r="DB202" s="414"/>
      <c r="DC202" s="414"/>
      <c r="DD202" s="414"/>
    </row>
    <row r="203" spans="4:108" ht="11.25" customHeight="1">
      <c r="D203" s="415" t="s">
        <v>377</v>
      </c>
      <c r="E203" s="410"/>
      <c r="F203" s="410"/>
      <c r="G203" s="410"/>
      <c r="H203" s="410"/>
      <c r="I203" s="410"/>
      <c r="J203" s="410"/>
      <c r="K203" s="440" t="s">
        <v>694</v>
      </c>
      <c r="L203" s="438"/>
      <c r="M203" s="438"/>
      <c r="N203" s="438"/>
      <c r="O203" s="438"/>
      <c r="P203" s="438"/>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8"/>
      <c r="AP203" s="438"/>
      <c r="AQ203" s="438"/>
      <c r="AR203" s="438"/>
      <c r="AS203" s="414"/>
      <c r="AT203" s="414"/>
      <c r="AU203" s="414"/>
      <c r="AV203" s="414"/>
      <c r="AW203" s="414"/>
      <c r="AX203" s="414"/>
      <c r="AY203" s="414"/>
      <c r="AZ203" s="414"/>
      <c r="BA203" s="414"/>
      <c r="BB203" s="414"/>
      <c r="BC203" s="414"/>
      <c r="BD203" s="414"/>
      <c r="BE203" s="414"/>
      <c r="BF203" s="414"/>
      <c r="BG203" s="414"/>
      <c r="BH203" s="414"/>
      <c r="BI203" s="414"/>
      <c r="BJ203" s="414"/>
      <c r="BK203" s="414"/>
      <c r="BL203" s="414"/>
      <c r="BM203" s="414"/>
      <c r="BN203" s="414"/>
      <c r="BO203" s="414"/>
      <c r="BP203" s="414"/>
      <c r="BQ203" s="414"/>
      <c r="BR203" s="414"/>
      <c r="BS203" s="414"/>
      <c r="BT203" s="414"/>
      <c r="BU203" s="414"/>
      <c r="BV203" s="414"/>
      <c r="BW203" s="414"/>
      <c r="BX203" s="414"/>
      <c r="BY203" s="414"/>
      <c r="BZ203" s="414"/>
      <c r="CA203" s="414"/>
      <c r="CB203" s="414"/>
      <c r="CC203" s="414"/>
      <c r="CD203" s="414"/>
      <c r="CE203" s="414"/>
      <c r="CF203" s="414"/>
      <c r="CG203" s="414"/>
      <c r="CH203" s="414"/>
      <c r="CI203" s="414"/>
      <c r="CJ203" s="414"/>
      <c r="CK203" s="414"/>
      <c r="CL203" s="414"/>
      <c r="CM203" s="414"/>
      <c r="CN203" s="414"/>
      <c r="CO203" s="414">
        <v>20000</v>
      </c>
      <c r="CP203" s="414"/>
      <c r="CQ203" s="414"/>
      <c r="CR203" s="414"/>
      <c r="CS203" s="414"/>
      <c r="CT203" s="414"/>
      <c r="CU203" s="414"/>
      <c r="CV203" s="414"/>
      <c r="CW203" s="414"/>
      <c r="CX203" s="414"/>
      <c r="CY203" s="414"/>
      <c r="CZ203" s="414"/>
      <c r="DA203" s="414"/>
      <c r="DB203" s="414"/>
      <c r="DC203" s="414"/>
      <c r="DD203" s="414"/>
    </row>
    <row r="204" spans="4:108" ht="19.5" customHeight="1">
      <c r="D204" s="415" t="s">
        <v>505</v>
      </c>
      <c r="E204" s="410"/>
      <c r="F204" s="410"/>
      <c r="G204" s="410"/>
      <c r="H204" s="410"/>
      <c r="I204" s="410"/>
      <c r="J204" s="410"/>
      <c r="K204" s="440" t="s">
        <v>668</v>
      </c>
      <c r="L204" s="438"/>
      <c r="M204" s="438"/>
      <c r="N204" s="438"/>
      <c r="O204" s="438"/>
      <c r="P204" s="438"/>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8"/>
      <c r="AP204" s="438"/>
      <c r="AQ204" s="438"/>
      <c r="AR204" s="438"/>
      <c r="AS204" s="414"/>
      <c r="AT204" s="414"/>
      <c r="AU204" s="414"/>
      <c r="AV204" s="414"/>
      <c r="AW204" s="414"/>
      <c r="AX204" s="414"/>
      <c r="AY204" s="414"/>
      <c r="AZ204" s="414"/>
      <c r="BA204" s="414"/>
      <c r="BB204" s="414"/>
      <c r="BC204" s="414"/>
      <c r="BD204" s="414"/>
      <c r="BE204" s="414"/>
      <c r="BF204" s="414"/>
      <c r="BG204" s="414"/>
      <c r="BH204" s="414"/>
      <c r="BI204" s="414"/>
      <c r="BJ204" s="414"/>
      <c r="BK204" s="414"/>
      <c r="BL204" s="414"/>
      <c r="BM204" s="414"/>
      <c r="BN204" s="414"/>
      <c r="BO204" s="414"/>
      <c r="BP204" s="414"/>
      <c r="BQ204" s="414"/>
      <c r="BR204" s="414"/>
      <c r="BS204" s="414"/>
      <c r="BT204" s="414"/>
      <c r="BU204" s="414"/>
      <c r="BV204" s="414"/>
      <c r="BW204" s="414"/>
      <c r="BX204" s="414"/>
      <c r="BY204" s="414"/>
      <c r="BZ204" s="414"/>
      <c r="CA204" s="414"/>
      <c r="CB204" s="414"/>
      <c r="CC204" s="414"/>
      <c r="CD204" s="414"/>
      <c r="CE204" s="414"/>
      <c r="CF204" s="414"/>
      <c r="CG204" s="414"/>
      <c r="CH204" s="414"/>
      <c r="CI204" s="414"/>
      <c r="CJ204" s="414"/>
      <c r="CK204" s="414"/>
      <c r="CL204" s="414"/>
      <c r="CM204" s="414"/>
      <c r="CN204" s="414"/>
      <c r="CO204" s="414">
        <v>11198.58</v>
      </c>
      <c r="CP204" s="414"/>
      <c r="CQ204" s="414"/>
      <c r="CR204" s="414"/>
      <c r="CS204" s="414"/>
      <c r="CT204" s="414"/>
      <c r="CU204" s="414"/>
      <c r="CV204" s="414"/>
      <c r="CW204" s="414"/>
      <c r="CX204" s="414"/>
      <c r="CY204" s="414"/>
      <c r="CZ204" s="414"/>
      <c r="DA204" s="414"/>
      <c r="DB204" s="414"/>
      <c r="DC204" s="414"/>
      <c r="DD204" s="414"/>
    </row>
    <row r="205" spans="4:108" ht="11.25" customHeight="1">
      <c r="D205" s="415" t="s">
        <v>507</v>
      </c>
      <c r="E205" s="410"/>
      <c r="F205" s="410"/>
      <c r="G205" s="410"/>
      <c r="H205" s="410"/>
      <c r="I205" s="410"/>
      <c r="J205" s="410"/>
      <c r="K205" s="440" t="s">
        <v>654</v>
      </c>
      <c r="L205" s="438"/>
      <c r="M205" s="438"/>
      <c r="N205" s="438"/>
      <c r="O205" s="438"/>
      <c r="P205" s="438"/>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8"/>
      <c r="AP205" s="438"/>
      <c r="AQ205" s="438"/>
      <c r="AR205" s="438"/>
      <c r="AS205" s="414"/>
      <c r="AT205" s="414"/>
      <c r="AU205" s="414"/>
      <c r="AV205" s="414"/>
      <c r="AW205" s="414"/>
      <c r="AX205" s="414"/>
      <c r="AY205" s="414"/>
      <c r="AZ205" s="414"/>
      <c r="BA205" s="414"/>
      <c r="BB205" s="414"/>
      <c r="BC205" s="414"/>
      <c r="BD205" s="414"/>
      <c r="BE205" s="414"/>
      <c r="BF205" s="414"/>
      <c r="BG205" s="414"/>
      <c r="BH205" s="414"/>
      <c r="BI205" s="414"/>
      <c r="BJ205" s="414"/>
      <c r="BK205" s="414"/>
      <c r="BL205" s="414"/>
      <c r="BM205" s="414"/>
      <c r="BN205" s="414"/>
      <c r="BO205" s="414"/>
      <c r="BP205" s="414"/>
      <c r="BQ205" s="414"/>
      <c r="BR205" s="414"/>
      <c r="BS205" s="414"/>
      <c r="BT205" s="414"/>
      <c r="BU205" s="414"/>
      <c r="BV205" s="414"/>
      <c r="BW205" s="414"/>
      <c r="BX205" s="414"/>
      <c r="BY205" s="414"/>
      <c r="BZ205" s="414"/>
      <c r="CA205" s="414"/>
      <c r="CB205" s="414"/>
      <c r="CC205" s="414"/>
      <c r="CD205" s="414"/>
      <c r="CE205" s="414"/>
      <c r="CF205" s="414"/>
      <c r="CG205" s="414"/>
      <c r="CH205" s="414"/>
      <c r="CI205" s="414"/>
      <c r="CJ205" s="414"/>
      <c r="CK205" s="414"/>
      <c r="CL205" s="414"/>
      <c r="CM205" s="414"/>
      <c r="CN205" s="414"/>
      <c r="CO205" s="414">
        <v>3700</v>
      </c>
      <c r="CP205" s="414"/>
      <c r="CQ205" s="414"/>
      <c r="CR205" s="414"/>
      <c r="CS205" s="414"/>
      <c r="CT205" s="414"/>
      <c r="CU205" s="414"/>
      <c r="CV205" s="414"/>
      <c r="CW205" s="414"/>
      <c r="CX205" s="414"/>
      <c r="CY205" s="414"/>
      <c r="CZ205" s="414"/>
      <c r="DA205" s="414"/>
      <c r="DB205" s="414"/>
      <c r="DC205" s="414"/>
      <c r="DD205" s="414"/>
    </row>
    <row r="206" spans="4:108" ht="11.25" customHeight="1">
      <c r="D206" s="415" t="s">
        <v>522</v>
      </c>
      <c r="E206" s="410"/>
      <c r="F206" s="410"/>
      <c r="G206" s="410"/>
      <c r="H206" s="410"/>
      <c r="I206" s="410"/>
      <c r="J206" s="410"/>
      <c r="K206" s="440" t="s">
        <v>667</v>
      </c>
      <c r="L206" s="438"/>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14"/>
      <c r="AT206" s="414"/>
      <c r="AU206" s="414"/>
      <c r="AV206" s="414"/>
      <c r="AW206" s="414"/>
      <c r="AX206" s="414"/>
      <c r="AY206" s="414"/>
      <c r="AZ206" s="414"/>
      <c r="BA206" s="414"/>
      <c r="BB206" s="414"/>
      <c r="BC206" s="414"/>
      <c r="BD206" s="414"/>
      <c r="BE206" s="414"/>
      <c r="BF206" s="414"/>
      <c r="BG206" s="414"/>
      <c r="BH206" s="414"/>
      <c r="BI206" s="414"/>
      <c r="BJ206" s="414"/>
      <c r="BK206" s="414"/>
      <c r="BL206" s="414"/>
      <c r="BM206" s="414"/>
      <c r="BN206" s="414"/>
      <c r="BO206" s="414"/>
      <c r="BP206" s="414"/>
      <c r="BQ206" s="414"/>
      <c r="BR206" s="414"/>
      <c r="BS206" s="414"/>
      <c r="BT206" s="414"/>
      <c r="BU206" s="414"/>
      <c r="BV206" s="414"/>
      <c r="BW206" s="414"/>
      <c r="BX206" s="414"/>
      <c r="BY206" s="414"/>
      <c r="BZ206" s="414"/>
      <c r="CA206" s="414"/>
      <c r="CB206" s="414"/>
      <c r="CC206" s="414"/>
      <c r="CD206" s="414"/>
      <c r="CE206" s="414"/>
      <c r="CF206" s="414"/>
      <c r="CG206" s="414"/>
      <c r="CH206" s="414"/>
      <c r="CI206" s="414"/>
      <c r="CJ206" s="414"/>
      <c r="CK206" s="414"/>
      <c r="CL206" s="414"/>
      <c r="CM206" s="414"/>
      <c r="CN206" s="414"/>
      <c r="CO206" s="414">
        <v>60000</v>
      </c>
      <c r="CP206" s="414"/>
      <c r="CQ206" s="414"/>
      <c r="CR206" s="414"/>
      <c r="CS206" s="414"/>
      <c r="CT206" s="414"/>
      <c r="CU206" s="414"/>
      <c r="CV206" s="414"/>
      <c r="CW206" s="414"/>
      <c r="CX206" s="414"/>
      <c r="CY206" s="414"/>
      <c r="CZ206" s="414"/>
      <c r="DA206" s="414"/>
      <c r="DB206" s="414"/>
      <c r="DC206" s="414"/>
      <c r="DD206" s="414"/>
    </row>
    <row r="207" spans="4:108">
      <c r="D207" s="410"/>
      <c r="E207" s="410"/>
      <c r="F207" s="410"/>
      <c r="G207" s="410"/>
      <c r="H207" s="410"/>
      <c r="I207" s="410"/>
      <c r="J207" s="410"/>
      <c r="K207" s="457" t="s">
        <v>268</v>
      </c>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20"/>
      <c r="AS207" s="414" t="s">
        <v>33</v>
      </c>
      <c r="AT207" s="414"/>
      <c r="AU207" s="414"/>
      <c r="AV207" s="414"/>
      <c r="AW207" s="414"/>
      <c r="AX207" s="414"/>
      <c r="AY207" s="414"/>
      <c r="AZ207" s="414"/>
      <c r="BA207" s="414"/>
      <c r="BB207" s="414"/>
      <c r="BC207" s="414"/>
      <c r="BD207" s="414"/>
      <c r="BE207" s="414"/>
      <c r="BF207" s="414"/>
      <c r="BG207" s="414"/>
      <c r="BH207" s="414"/>
      <c r="BI207" s="414" t="s">
        <v>33</v>
      </c>
      <c r="BJ207" s="414"/>
      <c r="BK207" s="414"/>
      <c r="BL207" s="414"/>
      <c r="BM207" s="414"/>
      <c r="BN207" s="414"/>
      <c r="BO207" s="414"/>
      <c r="BP207" s="414"/>
      <c r="BQ207" s="414"/>
      <c r="BR207" s="414"/>
      <c r="BS207" s="414"/>
      <c r="BT207" s="414"/>
      <c r="BU207" s="414"/>
      <c r="BV207" s="414"/>
      <c r="BW207" s="414"/>
      <c r="BX207" s="414"/>
      <c r="BY207" s="414" t="s">
        <v>33</v>
      </c>
      <c r="BZ207" s="414"/>
      <c r="CA207" s="414"/>
      <c r="CB207" s="414"/>
      <c r="CC207" s="414"/>
      <c r="CD207" s="414"/>
      <c r="CE207" s="414"/>
      <c r="CF207" s="414"/>
      <c r="CG207" s="414"/>
      <c r="CH207" s="414"/>
      <c r="CI207" s="414"/>
      <c r="CJ207" s="414"/>
      <c r="CK207" s="414"/>
      <c r="CL207" s="414"/>
      <c r="CM207" s="414"/>
      <c r="CN207" s="414"/>
      <c r="CO207" s="414">
        <f>SUM(CO194:CO206)</f>
        <v>2443561.58</v>
      </c>
      <c r="CP207" s="414"/>
      <c r="CQ207" s="414"/>
      <c r="CR207" s="414"/>
      <c r="CS207" s="414"/>
      <c r="CT207" s="414"/>
      <c r="CU207" s="414"/>
      <c r="CV207" s="414"/>
      <c r="CW207" s="414"/>
      <c r="CX207" s="414"/>
      <c r="CY207" s="414"/>
      <c r="CZ207" s="414"/>
      <c r="DA207" s="414"/>
      <c r="DB207" s="414"/>
      <c r="DC207" s="414"/>
      <c r="DD207" s="414"/>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21" t="s">
        <v>357</v>
      </c>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22" t="s">
        <v>253</v>
      </c>
      <c r="E211" s="423"/>
      <c r="F211" s="423"/>
      <c r="G211" s="423"/>
      <c r="H211" s="423"/>
      <c r="I211" s="423"/>
      <c r="J211" s="424"/>
      <c r="K211" s="422" t="s">
        <v>18</v>
      </c>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4"/>
      <c r="BG211" s="422" t="s">
        <v>358</v>
      </c>
      <c r="BH211" s="423"/>
      <c r="BI211" s="423"/>
      <c r="BJ211" s="423"/>
      <c r="BK211" s="423"/>
      <c r="BL211" s="423"/>
      <c r="BM211" s="423"/>
      <c r="BN211" s="423"/>
      <c r="BO211" s="423"/>
      <c r="BP211" s="423"/>
      <c r="BQ211" s="423"/>
      <c r="BR211" s="423"/>
      <c r="BS211" s="423"/>
      <c r="BT211" s="423"/>
      <c r="BU211" s="423"/>
      <c r="BV211" s="424"/>
      <c r="BW211" s="422" t="s">
        <v>359</v>
      </c>
      <c r="BX211" s="423"/>
      <c r="BY211" s="423"/>
      <c r="BZ211" s="423"/>
      <c r="CA211" s="423"/>
      <c r="CB211" s="423"/>
      <c r="CC211" s="423"/>
      <c r="CD211" s="423"/>
      <c r="CE211" s="423"/>
      <c r="CF211" s="423"/>
      <c r="CG211" s="423"/>
      <c r="CH211" s="423"/>
      <c r="CI211" s="423"/>
      <c r="CJ211" s="423"/>
      <c r="CK211" s="423"/>
      <c r="CL211" s="424"/>
      <c r="CM211" s="422" t="s">
        <v>360</v>
      </c>
      <c r="CN211" s="423"/>
      <c r="CO211" s="423"/>
      <c r="CP211" s="423"/>
      <c r="CQ211" s="423"/>
      <c r="CR211" s="423"/>
      <c r="CS211" s="423"/>
      <c r="CT211" s="423"/>
      <c r="CU211" s="423"/>
      <c r="CV211" s="423"/>
      <c r="CW211" s="423"/>
      <c r="CX211" s="423"/>
      <c r="CY211" s="423"/>
      <c r="CZ211" s="423"/>
      <c r="DA211" s="423"/>
      <c r="DB211" s="423"/>
      <c r="DC211" s="423"/>
      <c r="DD211" s="424"/>
    </row>
    <row r="212" spans="4:108">
      <c r="D212" s="439">
        <v>1</v>
      </c>
      <c r="E212" s="439"/>
      <c r="F212" s="439"/>
      <c r="G212" s="439"/>
      <c r="H212" s="439"/>
      <c r="I212" s="439"/>
      <c r="J212" s="439"/>
      <c r="K212" s="439">
        <v>2</v>
      </c>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39"/>
      <c r="AJ212" s="439"/>
      <c r="AK212" s="439"/>
      <c r="AL212" s="439"/>
      <c r="AM212" s="439"/>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v>4</v>
      </c>
      <c r="BH212" s="439"/>
      <c r="BI212" s="439"/>
      <c r="BJ212" s="439"/>
      <c r="BK212" s="439"/>
      <c r="BL212" s="439"/>
      <c r="BM212" s="439"/>
      <c r="BN212" s="439"/>
      <c r="BO212" s="439"/>
      <c r="BP212" s="439"/>
      <c r="BQ212" s="439"/>
      <c r="BR212" s="439"/>
      <c r="BS212" s="439"/>
      <c r="BT212" s="439"/>
      <c r="BU212" s="439"/>
      <c r="BV212" s="439"/>
      <c r="BW212" s="439">
        <v>5</v>
      </c>
      <c r="BX212" s="439"/>
      <c r="BY212" s="439"/>
      <c r="BZ212" s="439"/>
      <c r="CA212" s="439"/>
      <c r="CB212" s="439"/>
      <c r="CC212" s="439"/>
      <c r="CD212" s="439"/>
      <c r="CE212" s="439"/>
      <c r="CF212" s="439"/>
      <c r="CG212" s="439"/>
      <c r="CH212" s="439"/>
      <c r="CI212" s="439"/>
      <c r="CJ212" s="439"/>
      <c r="CK212" s="439"/>
      <c r="CL212" s="439"/>
      <c r="CM212" s="439">
        <v>6</v>
      </c>
      <c r="CN212" s="439"/>
      <c r="CO212" s="439"/>
      <c r="CP212" s="439"/>
      <c r="CQ212" s="439"/>
      <c r="CR212" s="439"/>
      <c r="CS212" s="439"/>
      <c r="CT212" s="439"/>
      <c r="CU212" s="439"/>
      <c r="CV212" s="439"/>
      <c r="CW212" s="439"/>
      <c r="CX212" s="439"/>
      <c r="CY212" s="439"/>
      <c r="CZ212" s="439"/>
      <c r="DA212" s="439"/>
      <c r="DB212" s="439"/>
      <c r="DC212" s="439"/>
      <c r="DD212" s="439"/>
    </row>
    <row r="213" spans="4:108">
      <c r="D213" s="410"/>
      <c r="E213" s="410"/>
      <c r="F213" s="410"/>
      <c r="G213" s="410"/>
      <c r="H213" s="410"/>
      <c r="I213" s="410"/>
      <c r="J213" s="410"/>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c r="BF213" s="438"/>
      <c r="BG213" s="414"/>
      <c r="BH213" s="414"/>
      <c r="BI213" s="414"/>
      <c r="BJ213" s="414"/>
      <c r="BK213" s="414"/>
      <c r="BL213" s="414"/>
      <c r="BM213" s="414"/>
      <c r="BN213" s="414"/>
      <c r="BO213" s="414"/>
      <c r="BP213" s="414"/>
      <c r="BQ213" s="414"/>
      <c r="BR213" s="414"/>
      <c r="BS213" s="414"/>
      <c r="BT213" s="414"/>
      <c r="BU213" s="414"/>
      <c r="BV213" s="414"/>
      <c r="BW213" s="414"/>
      <c r="BX213" s="414"/>
      <c r="BY213" s="414"/>
      <c r="BZ213" s="414"/>
      <c r="CA213" s="414"/>
      <c r="CB213" s="414"/>
      <c r="CC213" s="414"/>
      <c r="CD213" s="414"/>
      <c r="CE213" s="414"/>
      <c r="CF213" s="414"/>
      <c r="CG213" s="414"/>
      <c r="CH213" s="414"/>
      <c r="CI213" s="414"/>
      <c r="CJ213" s="414"/>
      <c r="CK213" s="414"/>
      <c r="CL213" s="414"/>
      <c r="CM213" s="414"/>
      <c r="CN213" s="414"/>
      <c r="CO213" s="414"/>
      <c r="CP213" s="414"/>
      <c r="CQ213" s="414"/>
      <c r="CR213" s="414"/>
      <c r="CS213" s="414"/>
      <c r="CT213" s="414"/>
      <c r="CU213" s="414"/>
      <c r="CV213" s="414"/>
      <c r="CW213" s="414"/>
      <c r="CX213" s="414"/>
      <c r="CY213" s="414"/>
      <c r="CZ213" s="414"/>
      <c r="DA213" s="414"/>
      <c r="DB213" s="414"/>
      <c r="DC213" s="414"/>
      <c r="DD213" s="414"/>
    </row>
    <row r="214" spans="4:108">
      <c r="D214" s="410"/>
      <c r="E214" s="410"/>
      <c r="F214" s="410"/>
      <c r="G214" s="410"/>
      <c r="H214" s="410"/>
      <c r="I214" s="410"/>
      <c r="J214" s="410"/>
      <c r="K214" s="419" t="s">
        <v>268</v>
      </c>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19"/>
      <c r="AY214" s="419"/>
      <c r="AZ214" s="419"/>
      <c r="BA214" s="419"/>
      <c r="BB214" s="419"/>
      <c r="BC214" s="419"/>
      <c r="BD214" s="419"/>
      <c r="BE214" s="419"/>
      <c r="BF214" s="420"/>
      <c r="BG214" s="414" t="s">
        <v>33</v>
      </c>
      <c r="BH214" s="414"/>
      <c r="BI214" s="414"/>
      <c r="BJ214" s="414"/>
      <c r="BK214" s="414"/>
      <c r="BL214" s="414"/>
      <c r="BM214" s="414"/>
      <c r="BN214" s="414"/>
      <c r="BO214" s="414"/>
      <c r="BP214" s="414"/>
      <c r="BQ214" s="414"/>
      <c r="BR214" s="414"/>
      <c r="BS214" s="414"/>
      <c r="BT214" s="414"/>
      <c r="BU214" s="414"/>
      <c r="BV214" s="414"/>
      <c r="BW214" s="414" t="s">
        <v>33</v>
      </c>
      <c r="BX214" s="414"/>
      <c r="BY214" s="414"/>
      <c r="BZ214" s="414"/>
      <c r="CA214" s="414"/>
      <c r="CB214" s="414"/>
      <c r="CC214" s="414"/>
      <c r="CD214" s="414"/>
      <c r="CE214" s="414"/>
      <c r="CF214" s="414"/>
      <c r="CG214" s="414"/>
      <c r="CH214" s="414"/>
      <c r="CI214" s="414"/>
      <c r="CJ214" s="414"/>
      <c r="CK214" s="414"/>
      <c r="CL214" s="414"/>
      <c r="CM214" s="414" t="s">
        <v>33</v>
      </c>
      <c r="CN214" s="414"/>
      <c r="CO214" s="414"/>
      <c r="CP214" s="414"/>
      <c r="CQ214" s="414"/>
      <c r="CR214" s="414"/>
      <c r="CS214" s="414"/>
      <c r="CT214" s="414"/>
      <c r="CU214" s="414"/>
      <c r="CV214" s="414"/>
      <c r="CW214" s="414"/>
      <c r="CX214" s="414"/>
      <c r="CY214" s="414"/>
      <c r="CZ214" s="414"/>
      <c r="DA214" s="414"/>
      <c r="DB214" s="414"/>
      <c r="DC214" s="414"/>
      <c r="DD214" s="414"/>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21" t="s">
        <v>361</v>
      </c>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421"/>
      <c r="AZ216" s="421"/>
      <c r="BA216" s="421"/>
      <c r="BB216" s="421"/>
      <c r="BC216" s="421"/>
      <c r="BD216" s="421"/>
      <c r="BE216" s="421"/>
      <c r="BF216" s="421"/>
      <c r="BG216" s="421"/>
      <c r="BH216" s="421"/>
      <c r="BI216" s="421"/>
      <c r="BJ216" s="421"/>
      <c r="BK216" s="421"/>
      <c r="BL216" s="421"/>
      <c r="BM216" s="421"/>
      <c r="BN216" s="421"/>
      <c r="BO216" s="421"/>
      <c r="BP216" s="421"/>
      <c r="BQ216" s="421"/>
      <c r="BR216" s="421"/>
      <c r="BS216" s="421"/>
      <c r="BT216" s="421"/>
      <c r="BU216" s="421"/>
      <c r="BV216" s="421"/>
      <c r="BW216" s="421"/>
      <c r="BX216" s="421"/>
      <c r="BY216" s="421"/>
      <c r="BZ216" s="421"/>
      <c r="CA216" s="421"/>
      <c r="CB216" s="421"/>
      <c r="CC216" s="421"/>
      <c r="CD216" s="421"/>
      <c r="CE216" s="421"/>
      <c r="CF216" s="421"/>
      <c r="CG216" s="421"/>
      <c r="CH216" s="421"/>
      <c r="CI216" s="421"/>
      <c r="CJ216" s="421"/>
      <c r="CK216" s="421"/>
      <c r="CL216" s="421"/>
      <c r="CM216" s="421"/>
      <c r="CN216" s="421"/>
      <c r="CO216" s="421"/>
      <c r="CP216" s="421"/>
      <c r="CQ216" s="421"/>
      <c r="CR216" s="421"/>
      <c r="CS216" s="421"/>
      <c r="CT216" s="421"/>
      <c r="CU216" s="421"/>
      <c r="CV216" s="421"/>
      <c r="CW216" s="421"/>
      <c r="CX216" s="421"/>
      <c r="CY216" s="421"/>
      <c r="CZ216" s="421"/>
      <c r="DA216" s="421"/>
      <c r="DB216" s="421"/>
      <c r="DC216" s="421"/>
      <c r="DD216" s="421"/>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22" t="s">
        <v>253</v>
      </c>
      <c r="E218" s="423"/>
      <c r="F218" s="423"/>
      <c r="G218" s="423"/>
      <c r="H218" s="423"/>
      <c r="I218" s="423"/>
      <c r="J218" s="424"/>
      <c r="K218" s="422" t="s">
        <v>317</v>
      </c>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3"/>
      <c r="AY218" s="423"/>
      <c r="AZ218" s="423"/>
      <c r="BA218" s="423"/>
      <c r="BB218" s="423"/>
      <c r="BC218" s="423"/>
      <c r="BD218" s="423"/>
      <c r="BE218" s="423"/>
      <c r="BF218" s="424"/>
      <c r="BG218" s="422" t="s">
        <v>362</v>
      </c>
      <c r="BH218" s="423"/>
      <c r="BI218" s="423"/>
      <c r="BJ218" s="423"/>
      <c r="BK218" s="423"/>
      <c r="BL218" s="423"/>
      <c r="BM218" s="423"/>
      <c r="BN218" s="423"/>
      <c r="BO218" s="423"/>
      <c r="BP218" s="423"/>
      <c r="BQ218" s="423"/>
      <c r="BR218" s="423"/>
      <c r="BS218" s="423"/>
      <c r="BT218" s="423"/>
      <c r="BU218" s="423"/>
      <c r="BV218" s="424"/>
      <c r="BW218" s="422" t="s">
        <v>363</v>
      </c>
      <c r="BX218" s="423"/>
      <c r="BY218" s="423"/>
      <c r="BZ218" s="423"/>
      <c r="CA218" s="423"/>
      <c r="CB218" s="423"/>
      <c r="CC218" s="423"/>
      <c r="CD218" s="423"/>
      <c r="CE218" s="423"/>
      <c r="CF218" s="423"/>
      <c r="CG218" s="423"/>
      <c r="CH218" s="423"/>
      <c r="CI218" s="423"/>
      <c r="CJ218" s="423"/>
      <c r="CK218" s="423"/>
      <c r="CL218" s="424"/>
      <c r="CM218" s="422" t="s">
        <v>364</v>
      </c>
      <c r="CN218" s="423"/>
      <c r="CO218" s="423"/>
      <c r="CP218" s="423"/>
      <c r="CQ218" s="423"/>
      <c r="CR218" s="423"/>
      <c r="CS218" s="423"/>
      <c r="CT218" s="423"/>
      <c r="CU218" s="423"/>
      <c r="CV218" s="423"/>
      <c r="CW218" s="423"/>
      <c r="CX218" s="423"/>
      <c r="CY218" s="423"/>
      <c r="CZ218" s="423"/>
      <c r="DA218" s="423"/>
      <c r="DB218" s="423"/>
      <c r="DC218" s="423"/>
      <c r="DD218" s="424"/>
    </row>
    <row r="219" spans="4:108">
      <c r="D219" s="439">
        <v>1</v>
      </c>
      <c r="E219" s="439"/>
      <c r="F219" s="439"/>
      <c r="G219" s="439"/>
      <c r="H219" s="439"/>
      <c r="I219" s="439"/>
      <c r="J219" s="439"/>
      <c r="K219" s="439">
        <v>2</v>
      </c>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439"/>
      <c r="AO219" s="439"/>
      <c r="AP219" s="439"/>
      <c r="AQ219" s="439"/>
      <c r="AR219" s="439"/>
      <c r="AS219" s="439"/>
      <c r="AT219" s="439"/>
      <c r="AU219" s="439"/>
      <c r="AV219" s="439"/>
      <c r="AW219" s="439"/>
      <c r="AX219" s="439"/>
      <c r="AY219" s="439"/>
      <c r="AZ219" s="439"/>
      <c r="BA219" s="439"/>
      <c r="BB219" s="439"/>
      <c r="BC219" s="439"/>
      <c r="BD219" s="439"/>
      <c r="BE219" s="439"/>
      <c r="BF219" s="439"/>
      <c r="BG219" s="439">
        <v>3</v>
      </c>
      <c r="BH219" s="439"/>
      <c r="BI219" s="439"/>
      <c r="BJ219" s="439"/>
      <c r="BK219" s="439"/>
      <c r="BL219" s="439"/>
      <c r="BM219" s="439"/>
      <c r="BN219" s="439"/>
      <c r="BO219" s="439"/>
      <c r="BP219" s="439"/>
      <c r="BQ219" s="439"/>
      <c r="BR219" s="439"/>
      <c r="BS219" s="439"/>
      <c r="BT219" s="439"/>
      <c r="BU219" s="439"/>
      <c r="BV219" s="439"/>
      <c r="BW219" s="439">
        <v>4</v>
      </c>
      <c r="BX219" s="439"/>
      <c r="BY219" s="439"/>
      <c r="BZ219" s="439"/>
      <c r="CA219" s="439"/>
      <c r="CB219" s="439"/>
      <c r="CC219" s="439"/>
      <c r="CD219" s="439"/>
      <c r="CE219" s="439"/>
      <c r="CF219" s="439"/>
      <c r="CG219" s="439"/>
      <c r="CH219" s="439"/>
      <c r="CI219" s="439"/>
      <c r="CJ219" s="439"/>
      <c r="CK219" s="439"/>
      <c r="CL219" s="439"/>
      <c r="CM219" s="439">
        <v>5</v>
      </c>
      <c r="CN219" s="439"/>
      <c r="CO219" s="439"/>
      <c r="CP219" s="439"/>
      <c r="CQ219" s="439"/>
      <c r="CR219" s="439"/>
      <c r="CS219" s="439"/>
      <c r="CT219" s="439"/>
      <c r="CU219" s="439"/>
      <c r="CV219" s="439"/>
      <c r="CW219" s="439"/>
      <c r="CX219" s="439"/>
      <c r="CY219" s="439"/>
      <c r="CZ219" s="439"/>
      <c r="DA219" s="439"/>
      <c r="DB219" s="439"/>
      <c r="DC219" s="439"/>
      <c r="DD219" s="439"/>
    </row>
    <row r="220" spans="4:108">
      <c r="D220" s="410" t="s">
        <v>264</v>
      </c>
      <c r="E220" s="410"/>
      <c r="F220" s="410"/>
      <c r="G220" s="410"/>
      <c r="H220" s="410"/>
      <c r="I220" s="410"/>
      <c r="J220" s="410"/>
      <c r="K220" s="411" t="s">
        <v>600</v>
      </c>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412"/>
      <c r="AN220" s="412"/>
      <c r="AO220" s="412"/>
      <c r="AP220" s="412"/>
      <c r="AQ220" s="412"/>
      <c r="AR220" s="412"/>
      <c r="AS220" s="412"/>
      <c r="AT220" s="412"/>
      <c r="AU220" s="412"/>
      <c r="AV220" s="412"/>
      <c r="AW220" s="412"/>
      <c r="AX220" s="412"/>
      <c r="AY220" s="412"/>
      <c r="AZ220" s="412"/>
      <c r="BA220" s="412"/>
      <c r="BB220" s="412"/>
      <c r="BC220" s="412"/>
      <c r="BD220" s="412"/>
      <c r="BE220" s="412"/>
      <c r="BF220" s="413"/>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row>
    <row r="221" spans="4:108">
      <c r="D221" s="410" t="s">
        <v>265</v>
      </c>
      <c r="E221" s="410"/>
      <c r="F221" s="410"/>
      <c r="G221" s="410"/>
      <c r="H221" s="410"/>
      <c r="I221" s="410"/>
      <c r="J221" s="410"/>
      <c r="K221" s="411" t="s">
        <v>518</v>
      </c>
      <c r="L221" s="412"/>
      <c r="M221" s="412"/>
      <c r="N221" s="412"/>
      <c r="O221" s="412"/>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M221" s="412"/>
      <c r="AN221" s="412"/>
      <c r="AO221" s="412"/>
      <c r="AP221" s="412"/>
      <c r="AQ221" s="412"/>
      <c r="AR221" s="412"/>
      <c r="AS221" s="412"/>
      <c r="AT221" s="412"/>
      <c r="AU221" s="412"/>
      <c r="AV221" s="412"/>
      <c r="AW221" s="412"/>
      <c r="AX221" s="412"/>
      <c r="AY221" s="412"/>
      <c r="AZ221" s="412"/>
      <c r="BA221" s="412"/>
      <c r="BB221" s="412"/>
      <c r="BC221" s="412"/>
      <c r="BD221" s="412"/>
      <c r="BE221" s="412"/>
      <c r="BF221" s="413"/>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f>22800-1300-4000-1200</f>
        <v>16300</v>
      </c>
      <c r="CN221" s="414"/>
      <c r="CO221" s="414"/>
      <c r="CP221" s="414"/>
      <c r="CQ221" s="414"/>
      <c r="CR221" s="414"/>
      <c r="CS221" s="414"/>
      <c r="CT221" s="414"/>
      <c r="CU221" s="414"/>
      <c r="CV221" s="414"/>
      <c r="CW221" s="414"/>
      <c r="CX221" s="414"/>
      <c r="CY221" s="414"/>
      <c r="CZ221" s="414"/>
      <c r="DA221" s="414"/>
      <c r="DB221" s="414"/>
      <c r="DC221" s="414"/>
      <c r="DD221" s="414"/>
    </row>
    <row r="222" spans="4:108">
      <c r="D222" s="410" t="s">
        <v>266</v>
      </c>
      <c r="E222" s="410"/>
      <c r="F222" s="410"/>
      <c r="G222" s="410"/>
      <c r="H222" s="410"/>
      <c r="I222" s="410"/>
      <c r="J222" s="410"/>
      <c r="K222" s="411" t="s">
        <v>519</v>
      </c>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2"/>
      <c r="AS222" s="412"/>
      <c r="AT222" s="412"/>
      <c r="AU222" s="412"/>
      <c r="AV222" s="412"/>
      <c r="AW222" s="412"/>
      <c r="AX222" s="412"/>
      <c r="AY222" s="412"/>
      <c r="AZ222" s="412"/>
      <c r="BA222" s="412"/>
      <c r="BB222" s="412"/>
      <c r="BC222" s="412"/>
      <c r="BD222" s="412"/>
      <c r="BE222" s="412"/>
      <c r="BF222" s="413"/>
      <c r="BG222" s="414"/>
      <c r="BH222" s="414"/>
      <c r="BI222" s="414"/>
      <c r="BJ222" s="414"/>
      <c r="BK222" s="414"/>
      <c r="BL222" s="414"/>
      <c r="BM222" s="414"/>
      <c r="BN222" s="414"/>
      <c r="BO222" s="414"/>
      <c r="BP222" s="414"/>
      <c r="BQ222" s="414"/>
      <c r="BR222" s="414"/>
      <c r="BS222" s="414"/>
      <c r="BT222" s="414"/>
      <c r="BU222" s="414"/>
      <c r="BV222" s="414"/>
      <c r="BW222" s="414"/>
      <c r="BX222" s="414"/>
      <c r="BY222" s="414"/>
      <c r="BZ222" s="414"/>
      <c r="CA222" s="414"/>
      <c r="CB222" s="414"/>
      <c r="CC222" s="414"/>
      <c r="CD222" s="414"/>
      <c r="CE222" s="414"/>
      <c r="CF222" s="414"/>
      <c r="CG222" s="414"/>
      <c r="CH222" s="414"/>
      <c r="CI222" s="414"/>
      <c r="CJ222" s="414"/>
      <c r="CK222" s="414"/>
      <c r="CL222" s="414"/>
      <c r="CM222" s="414"/>
      <c r="CN222" s="414"/>
      <c r="CO222" s="414"/>
      <c r="CP222" s="414"/>
      <c r="CQ222" s="414"/>
      <c r="CR222" s="414"/>
      <c r="CS222" s="414"/>
      <c r="CT222" s="414"/>
      <c r="CU222" s="414"/>
      <c r="CV222" s="414"/>
      <c r="CW222" s="414"/>
      <c r="CX222" s="414"/>
      <c r="CY222" s="414"/>
      <c r="CZ222" s="414"/>
      <c r="DA222" s="414"/>
      <c r="DB222" s="414"/>
      <c r="DC222" s="414"/>
      <c r="DD222" s="414"/>
    </row>
    <row r="223" spans="4:108">
      <c r="D223" s="410" t="s">
        <v>267</v>
      </c>
      <c r="E223" s="410"/>
      <c r="F223" s="410"/>
      <c r="G223" s="410"/>
      <c r="H223" s="410"/>
      <c r="I223" s="410"/>
      <c r="J223" s="410"/>
      <c r="K223" s="411" t="s">
        <v>520</v>
      </c>
      <c r="L223" s="412"/>
      <c r="M223" s="412"/>
      <c r="N223" s="412"/>
      <c r="O223" s="412"/>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M223" s="412"/>
      <c r="AN223" s="412"/>
      <c r="AO223" s="412"/>
      <c r="AP223" s="412"/>
      <c r="AQ223" s="412"/>
      <c r="AR223" s="412"/>
      <c r="AS223" s="412"/>
      <c r="AT223" s="412"/>
      <c r="AU223" s="412"/>
      <c r="AV223" s="412"/>
      <c r="AW223" s="412"/>
      <c r="AX223" s="412"/>
      <c r="AY223" s="412"/>
      <c r="AZ223" s="412"/>
      <c r="BA223" s="412"/>
      <c r="BB223" s="412"/>
      <c r="BC223" s="412"/>
      <c r="BD223" s="412"/>
      <c r="BE223" s="412"/>
      <c r="BF223" s="413"/>
      <c r="BG223" s="414"/>
      <c r="BH223" s="414"/>
      <c r="BI223" s="414"/>
      <c r="BJ223" s="414"/>
      <c r="BK223" s="414"/>
      <c r="BL223" s="414"/>
      <c r="BM223" s="414"/>
      <c r="BN223" s="414"/>
      <c r="BO223" s="414"/>
      <c r="BP223" s="414"/>
      <c r="BQ223" s="414"/>
      <c r="BR223" s="414"/>
      <c r="BS223" s="414"/>
      <c r="BT223" s="414"/>
      <c r="BU223" s="414"/>
      <c r="BV223" s="414"/>
      <c r="BW223" s="414"/>
      <c r="BX223" s="414"/>
      <c r="BY223" s="414"/>
      <c r="BZ223" s="414"/>
      <c r="CA223" s="414"/>
      <c r="CB223" s="414"/>
      <c r="CC223" s="414"/>
      <c r="CD223" s="414"/>
      <c r="CE223" s="414"/>
      <c r="CF223" s="414"/>
      <c r="CG223" s="414"/>
      <c r="CH223" s="414"/>
      <c r="CI223" s="414"/>
      <c r="CJ223" s="414"/>
      <c r="CK223" s="414"/>
      <c r="CL223" s="414"/>
      <c r="CM223" s="414">
        <v>53529.599999999999</v>
      </c>
      <c r="CN223" s="414"/>
      <c r="CO223" s="414"/>
      <c r="CP223" s="414"/>
      <c r="CQ223" s="414"/>
      <c r="CR223" s="414"/>
      <c r="CS223" s="414"/>
      <c r="CT223" s="414"/>
      <c r="CU223" s="414"/>
      <c r="CV223" s="414"/>
      <c r="CW223" s="414"/>
      <c r="CX223" s="414"/>
      <c r="CY223" s="414"/>
      <c r="CZ223" s="414"/>
      <c r="DA223" s="414"/>
      <c r="DB223" s="414"/>
      <c r="DC223" s="414"/>
      <c r="DD223" s="414"/>
    </row>
    <row r="224" spans="4:108">
      <c r="D224" s="410" t="s">
        <v>345</v>
      </c>
      <c r="E224" s="410"/>
      <c r="F224" s="410"/>
      <c r="G224" s="410"/>
      <c r="H224" s="410"/>
      <c r="I224" s="410"/>
      <c r="J224" s="410"/>
      <c r="K224" s="411" t="s">
        <v>521</v>
      </c>
      <c r="L224" s="412"/>
      <c r="M224" s="412"/>
      <c r="N224" s="412"/>
      <c r="O224" s="412"/>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M224" s="412"/>
      <c r="AN224" s="412"/>
      <c r="AO224" s="412"/>
      <c r="AP224" s="412"/>
      <c r="AQ224" s="412"/>
      <c r="AR224" s="412"/>
      <c r="AS224" s="412"/>
      <c r="AT224" s="412"/>
      <c r="AU224" s="412"/>
      <c r="AV224" s="412"/>
      <c r="AW224" s="412"/>
      <c r="AX224" s="412"/>
      <c r="AY224" s="412"/>
      <c r="AZ224" s="412"/>
      <c r="BA224" s="412"/>
      <c r="BB224" s="412"/>
      <c r="BC224" s="412"/>
      <c r="BD224" s="412"/>
      <c r="BE224" s="412"/>
      <c r="BF224" s="413"/>
      <c r="BG224" s="414"/>
      <c r="BH224" s="414"/>
      <c r="BI224" s="414"/>
      <c r="BJ224" s="414"/>
      <c r="BK224" s="414"/>
      <c r="BL224" s="414"/>
      <c r="BM224" s="414"/>
      <c r="BN224" s="414"/>
      <c r="BO224" s="414"/>
      <c r="BP224" s="414"/>
      <c r="BQ224" s="414"/>
      <c r="BR224" s="414"/>
      <c r="BS224" s="414"/>
      <c r="BT224" s="414"/>
      <c r="BU224" s="414"/>
      <c r="BV224" s="414"/>
      <c r="BW224" s="414"/>
      <c r="BX224" s="414"/>
      <c r="BY224" s="414"/>
      <c r="BZ224" s="414"/>
      <c r="CA224" s="414"/>
      <c r="CB224" s="414"/>
      <c r="CC224" s="414"/>
      <c r="CD224" s="414"/>
      <c r="CE224" s="414"/>
      <c r="CF224" s="414"/>
      <c r="CG224" s="414"/>
      <c r="CH224" s="414"/>
      <c r="CI224" s="414"/>
      <c r="CJ224" s="414"/>
      <c r="CK224" s="414"/>
      <c r="CL224" s="414"/>
      <c r="CM224" s="414">
        <v>16000</v>
      </c>
      <c r="CN224" s="414"/>
      <c r="CO224" s="414"/>
      <c r="CP224" s="414"/>
      <c r="CQ224" s="414"/>
      <c r="CR224" s="414"/>
      <c r="CS224" s="414"/>
      <c r="CT224" s="414"/>
      <c r="CU224" s="414"/>
      <c r="CV224" s="414"/>
      <c r="CW224" s="414"/>
      <c r="CX224" s="414"/>
      <c r="CY224" s="414"/>
      <c r="CZ224" s="414"/>
      <c r="DA224" s="414"/>
      <c r="DB224" s="414"/>
      <c r="DC224" s="414"/>
      <c r="DD224" s="414"/>
    </row>
    <row r="225" spans="4:108" ht="12.75" customHeight="1">
      <c r="D225" s="410" t="s">
        <v>356</v>
      </c>
      <c r="E225" s="410"/>
      <c r="F225" s="410"/>
      <c r="G225" s="410"/>
      <c r="H225" s="410"/>
      <c r="I225" s="410"/>
      <c r="J225" s="410"/>
      <c r="K225" s="411" t="s">
        <v>601</v>
      </c>
      <c r="L225" s="412"/>
      <c r="M225" s="412"/>
      <c r="N225" s="412"/>
      <c r="O225" s="412"/>
      <c r="P225" s="412"/>
      <c r="Q225" s="412"/>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c r="AN225" s="412"/>
      <c r="AO225" s="412"/>
      <c r="AP225" s="412"/>
      <c r="AQ225" s="412"/>
      <c r="AR225" s="412"/>
      <c r="AS225" s="412"/>
      <c r="AT225" s="412"/>
      <c r="AU225" s="412"/>
      <c r="AV225" s="412"/>
      <c r="AW225" s="412"/>
      <c r="AX225" s="412"/>
      <c r="AY225" s="412"/>
      <c r="AZ225" s="412"/>
      <c r="BA225" s="412"/>
      <c r="BB225" s="412"/>
      <c r="BC225" s="412"/>
      <c r="BD225" s="412"/>
      <c r="BE225" s="412"/>
      <c r="BF225" s="413"/>
      <c r="BG225" s="414"/>
      <c r="BH225" s="414"/>
      <c r="BI225" s="414"/>
      <c r="BJ225" s="414"/>
      <c r="BK225" s="414"/>
      <c r="BL225" s="414"/>
      <c r="BM225" s="414"/>
      <c r="BN225" s="414"/>
      <c r="BO225" s="414"/>
      <c r="BP225" s="414"/>
      <c r="BQ225" s="414"/>
      <c r="BR225" s="414"/>
      <c r="BS225" s="414"/>
      <c r="BT225" s="414"/>
      <c r="BU225" s="414"/>
      <c r="BV225" s="414"/>
      <c r="BW225" s="414"/>
      <c r="BX225" s="414"/>
      <c r="BY225" s="414"/>
      <c r="BZ225" s="414"/>
      <c r="CA225" s="414"/>
      <c r="CB225" s="414"/>
      <c r="CC225" s="414"/>
      <c r="CD225" s="414"/>
      <c r="CE225" s="414"/>
      <c r="CF225" s="414"/>
      <c r="CG225" s="414"/>
      <c r="CH225" s="414"/>
      <c r="CI225" s="414"/>
      <c r="CJ225" s="414"/>
      <c r="CK225" s="414"/>
      <c r="CL225" s="414"/>
      <c r="CM225" s="414">
        <v>16800</v>
      </c>
      <c r="CN225" s="414"/>
      <c r="CO225" s="414"/>
      <c r="CP225" s="414"/>
      <c r="CQ225" s="414"/>
      <c r="CR225" s="414"/>
      <c r="CS225" s="414"/>
      <c r="CT225" s="414"/>
      <c r="CU225" s="414"/>
      <c r="CV225" s="414"/>
      <c r="CW225" s="414"/>
      <c r="CX225" s="414"/>
      <c r="CY225" s="414"/>
      <c r="CZ225" s="414"/>
      <c r="DA225" s="414"/>
      <c r="DB225" s="414"/>
      <c r="DC225" s="414"/>
      <c r="DD225" s="414"/>
    </row>
    <row r="226" spans="4:108" ht="12.75" customHeight="1">
      <c r="D226" s="410" t="s">
        <v>365</v>
      </c>
      <c r="E226" s="410"/>
      <c r="F226" s="410"/>
      <c r="G226" s="410"/>
      <c r="H226" s="410"/>
      <c r="I226" s="410"/>
      <c r="J226" s="410"/>
      <c r="K226" s="411" t="s">
        <v>651</v>
      </c>
      <c r="L226" s="412"/>
      <c r="M226" s="412"/>
      <c r="N226" s="412"/>
      <c r="O226" s="412"/>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412"/>
      <c r="BF226" s="413"/>
      <c r="BG226" s="414"/>
      <c r="BH226" s="414"/>
      <c r="BI226" s="414"/>
      <c r="BJ226" s="414"/>
      <c r="BK226" s="414"/>
      <c r="BL226" s="414"/>
      <c r="BM226" s="414"/>
      <c r="BN226" s="414"/>
      <c r="BO226" s="414"/>
      <c r="BP226" s="414"/>
      <c r="BQ226" s="414"/>
      <c r="BR226" s="414"/>
      <c r="BS226" s="414"/>
      <c r="BT226" s="414"/>
      <c r="BU226" s="414"/>
      <c r="BV226" s="414"/>
      <c r="BW226" s="414"/>
      <c r="BX226" s="414"/>
      <c r="BY226" s="414"/>
      <c r="BZ226" s="414"/>
      <c r="CA226" s="414"/>
      <c r="CB226" s="414"/>
      <c r="CC226" s="414"/>
      <c r="CD226" s="414"/>
      <c r="CE226" s="414"/>
      <c r="CF226" s="414"/>
      <c r="CG226" s="414"/>
      <c r="CH226" s="414"/>
      <c r="CI226" s="414"/>
      <c r="CJ226" s="414"/>
      <c r="CK226" s="414"/>
      <c r="CL226" s="414"/>
      <c r="CM226" s="414">
        <f>2500-2500</f>
        <v>0</v>
      </c>
      <c r="CN226" s="414"/>
      <c r="CO226" s="414"/>
      <c r="CP226" s="414"/>
      <c r="CQ226" s="414"/>
      <c r="CR226" s="414"/>
      <c r="CS226" s="414"/>
      <c r="CT226" s="414"/>
      <c r="CU226" s="414"/>
      <c r="CV226" s="414"/>
      <c r="CW226" s="414"/>
      <c r="CX226" s="414"/>
      <c r="CY226" s="414"/>
      <c r="CZ226" s="414"/>
      <c r="DA226" s="414"/>
      <c r="DB226" s="414"/>
      <c r="DC226" s="414"/>
      <c r="DD226" s="414"/>
    </row>
    <row r="227" spans="4:108" ht="12.75" customHeight="1">
      <c r="D227" s="415" t="s">
        <v>369</v>
      </c>
      <c r="E227" s="410"/>
      <c r="F227" s="410"/>
      <c r="G227" s="410"/>
      <c r="H227" s="410"/>
      <c r="I227" s="410"/>
      <c r="J227" s="410"/>
      <c r="K227" s="416" t="s">
        <v>697</v>
      </c>
      <c r="L227" s="417"/>
      <c r="M227" s="417"/>
      <c r="N227" s="417"/>
      <c r="O227" s="417"/>
      <c r="P227" s="417"/>
      <c r="Q227" s="417"/>
      <c r="R227" s="417"/>
      <c r="S227" s="417"/>
      <c r="T227" s="417"/>
      <c r="U227" s="417"/>
      <c r="V227" s="417"/>
      <c r="W227" s="417"/>
      <c r="X227" s="417"/>
      <c r="Y227" s="417"/>
      <c r="Z227" s="417"/>
      <c r="AA227" s="417"/>
      <c r="AB227" s="417"/>
      <c r="AC227" s="417"/>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7"/>
      <c r="AY227" s="417"/>
      <c r="AZ227" s="417"/>
      <c r="BA227" s="417"/>
      <c r="BB227" s="417"/>
      <c r="BC227" s="417"/>
      <c r="BD227" s="417"/>
      <c r="BE227" s="417"/>
      <c r="BF227" s="418"/>
      <c r="BG227" s="414"/>
      <c r="BH227" s="414"/>
      <c r="BI227" s="414"/>
      <c r="BJ227" s="414"/>
      <c r="BK227" s="414"/>
      <c r="BL227" s="414"/>
      <c r="BM227" s="414"/>
      <c r="BN227" s="414"/>
      <c r="BO227" s="414"/>
      <c r="BP227" s="414"/>
      <c r="BQ227" s="414"/>
      <c r="BR227" s="414"/>
      <c r="BS227" s="414"/>
      <c r="BT227" s="414"/>
      <c r="BU227" s="414"/>
      <c r="BV227" s="414"/>
      <c r="BW227" s="414"/>
      <c r="BX227" s="414"/>
      <c r="BY227" s="414"/>
      <c r="BZ227" s="414"/>
      <c r="CA227" s="414"/>
      <c r="CB227" s="414"/>
      <c r="CC227" s="414"/>
      <c r="CD227" s="414"/>
      <c r="CE227" s="414"/>
      <c r="CF227" s="414"/>
      <c r="CG227" s="414"/>
      <c r="CH227" s="414"/>
      <c r="CI227" s="414"/>
      <c r="CJ227" s="414"/>
      <c r="CK227" s="414"/>
      <c r="CL227" s="414"/>
      <c r="CM227" s="414">
        <f>3456+1358.48</f>
        <v>4814.4799999999996</v>
      </c>
      <c r="CN227" s="414"/>
      <c r="CO227" s="414"/>
      <c r="CP227" s="414"/>
      <c r="CQ227" s="414"/>
      <c r="CR227" s="414"/>
      <c r="CS227" s="414"/>
      <c r="CT227" s="414"/>
      <c r="CU227" s="414"/>
      <c r="CV227" s="414"/>
      <c r="CW227" s="414"/>
      <c r="CX227" s="414"/>
      <c r="CY227" s="414"/>
      <c r="CZ227" s="414"/>
      <c r="DA227" s="414"/>
      <c r="DB227" s="414"/>
      <c r="DC227" s="414"/>
      <c r="DD227" s="414"/>
    </row>
    <row r="228" spans="4:108" ht="12.75" customHeight="1">
      <c r="D228" s="415" t="s">
        <v>370</v>
      </c>
      <c r="E228" s="410"/>
      <c r="F228" s="410"/>
      <c r="G228" s="410"/>
      <c r="H228" s="410"/>
      <c r="I228" s="410"/>
      <c r="J228" s="410"/>
      <c r="K228" s="416" t="s">
        <v>698</v>
      </c>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8"/>
      <c r="BG228" s="414"/>
      <c r="BH228" s="414"/>
      <c r="BI228" s="414"/>
      <c r="BJ228" s="414"/>
      <c r="BK228" s="414"/>
      <c r="BL228" s="414"/>
      <c r="BM228" s="414"/>
      <c r="BN228" s="414"/>
      <c r="BO228" s="414"/>
      <c r="BP228" s="414"/>
      <c r="BQ228" s="414"/>
      <c r="BR228" s="414"/>
      <c r="BS228" s="414"/>
      <c r="BT228" s="414"/>
      <c r="BU228" s="414"/>
      <c r="BV228" s="414"/>
      <c r="BW228" s="414"/>
      <c r="BX228" s="414"/>
      <c r="BY228" s="414"/>
      <c r="BZ228" s="414"/>
      <c r="CA228" s="414"/>
      <c r="CB228" s="414"/>
      <c r="CC228" s="414"/>
      <c r="CD228" s="414"/>
      <c r="CE228" s="414"/>
      <c r="CF228" s="414"/>
      <c r="CG228" s="414"/>
      <c r="CH228" s="414"/>
      <c r="CI228" s="414"/>
      <c r="CJ228" s="414"/>
      <c r="CK228" s="414"/>
      <c r="CL228" s="414"/>
      <c r="CM228" s="414">
        <f>1000+3567.72</f>
        <v>4567.7199999999993</v>
      </c>
      <c r="CN228" s="414"/>
      <c r="CO228" s="414"/>
      <c r="CP228" s="414"/>
      <c r="CQ228" s="414"/>
      <c r="CR228" s="414"/>
      <c r="CS228" s="414"/>
      <c r="CT228" s="414"/>
      <c r="CU228" s="414"/>
      <c r="CV228" s="414"/>
      <c r="CW228" s="414"/>
      <c r="CX228" s="414"/>
      <c r="CY228" s="414"/>
      <c r="CZ228" s="414"/>
      <c r="DA228" s="414"/>
      <c r="DB228" s="414"/>
      <c r="DC228" s="414"/>
      <c r="DD228" s="414"/>
    </row>
    <row r="229" spans="4:108" ht="12.75" customHeight="1">
      <c r="D229" s="415" t="s">
        <v>377</v>
      </c>
      <c r="E229" s="410"/>
      <c r="F229" s="410"/>
      <c r="G229" s="410"/>
      <c r="H229" s="410"/>
      <c r="I229" s="410"/>
      <c r="J229" s="410"/>
      <c r="K229" s="416" t="s">
        <v>616</v>
      </c>
      <c r="L229" s="417"/>
      <c r="M229" s="417"/>
      <c r="N229" s="417"/>
      <c r="O229" s="417"/>
      <c r="P229" s="417"/>
      <c r="Q229" s="417"/>
      <c r="R229" s="417"/>
      <c r="S229" s="417"/>
      <c r="T229" s="417"/>
      <c r="U229" s="417"/>
      <c r="V229" s="417"/>
      <c r="W229" s="417"/>
      <c r="X229" s="417"/>
      <c r="Y229" s="417"/>
      <c r="Z229" s="417"/>
      <c r="AA229" s="417"/>
      <c r="AB229" s="417"/>
      <c r="AC229" s="417"/>
      <c r="AD229" s="417"/>
      <c r="AE229" s="417"/>
      <c r="AF229" s="417"/>
      <c r="AG229" s="417"/>
      <c r="AH229" s="417"/>
      <c r="AI229" s="417"/>
      <c r="AJ229" s="417"/>
      <c r="AK229" s="417"/>
      <c r="AL229" s="417"/>
      <c r="AM229" s="417"/>
      <c r="AN229" s="417"/>
      <c r="AO229" s="417"/>
      <c r="AP229" s="417"/>
      <c r="AQ229" s="417"/>
      <c r="AR229" s="417"/>
      <c r="AS229" s="417"/>
      <c r="AT229" s="417"/>
      <c r="AU229" s="417"/>
      <c r="AV229" s="417"/>
      <c r="AW229" s="417"/>
      <c r="AX229" s="417"/>
      <c r="AY229" s="417"/>
      <c r="AZ229" s="417"/>
      <c r="BA229" s="417"/>
      <c r="BB229" s="417"/>
      <c r="BC229" s="417"/>
      <c r="BD229" s="417"/>
      <c r="BE229" s="417"/>
      <c r="BF229" s="418"/>
      <c r="BG229" s="414"/>
      <c r="BH229" s="414"/>
      <c r="BI229" s="414"/>
      <c r="BJ229" s="414"/>
      <c r="BK229" s="414"/>
      <c r="BL229" s="414"/>
      <c r="BM229" s="414"/>
      <c r="BN229" s="414"/>
      <c r="BO229" s="414"/>
      <c r="BP229" s="414"/>
      <c r="BQ229" s="414"/>
      <c r="BR229" s="414"/>
      <c r="BS229" s="414"/>
      <c r="BT229" s="414"/>
      <c r="BU229" s="414"/>
      <c r="BV229" s="414"/>
      <c r="BW229" s="414"/>
      <c r="BX229" s="414"/>
      <c r="BY229" s="414"/>
      <c r="BZ229" s="414"/>
      <c r="CA229" s="414"/>
      <c r="CB229" s="414"/>
      <c r="CC229" s="414"/>
      <c r="CD229" s="414"/>
      <c r="CE229" s="414"/>
      <c r="CF229" s="414"/>
      <c r="CG229" s="414"/>
      <c r="CH229" s="414"/>
      <c r="CI229" s="414"/>
      <c r="CJ229" s="414"/>
      <c r="CK229" s="414"/>
      <c r="CL229" s="414"/>
      <c r="CM229" s="414"/>
      <c r="CN229" s="414"/>
      <c r="CO229" s="414"/>
      <c r="CP229" s="414"/>
      <c r="CQ229" s="414"/>
      <c r="CR229" s="414"/>
      <c r="CS229" s="414"/>
      <c r="CT229" s="414"/>
      <c r="CU229" s="414"/>
      <c r="CV229" s="414"/>
      <c r="CW229" s="414"/>
      <c r="CX229" s="414"/>
      <c r="CY229" s="414"/>
      <c r="CZ229" s="414"/>
      <c r="DA229" s="414"/>
      <c r="DB229" s="414"/>
      <c r="DC229" s="414"/>
      <c r="DD229" s="414"/>
    </row>
    <row r="230" spans="4:108" ht="12.75" customHeight="1">
      <c r="D230" s="415" t="s">
        <v>505</v>
      </c>
      <c r="E230" s="410"/>
      <c r="F230" s="410"/>
      <c r="G230" s="410"/>
      <c r="H230" s="410"/>
      <c r="I230" s="410"/>
      <c r="J230" s="410"/>
      <c r="K230" s="416" t="s">
        <v>658</v>
      </c>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7"/>
      <c r="AL230" s="417"/>
      <c r="AM230" s="417"/>
      <c r="AN230" s="417"/>
      <c r="AO230" s="417"/>
      <c r="AP230" s="417"/>
      <c r="AQ230" s="417"/>
      <c r="AR230" s="417"/>
      <c r="AS230" s="417"/>
      <c r="AT230" s="417"/>
      <c r="AU230" s="417"/>
      <c r="AV230" s="417"/>
      <c r="AW230" s="417"/>
      <c r="AX230" s="417"/>
      <c r="AY230" s="417"/>
      <c r="AZ230" s="417"/>
      <c r="BA230" s="417"/>
      <c r="BB230" s="417"/>
      <c r="BC230" s="417"/>
      <c r="BD230" s="417"/>
      <c r="BE230" s="417"/>
      <c r="BF230" s="418"/>
      <c r="BG230" s="414"/>
      <c r="BH230" s="414"/>
      <c r="BI230" s="414"/>
      <c r="BJ230" s="414"/>
      <c r="BK230" s="414"/>
      <c r="BL230" s="414"/>
      <c r="BM230" s="414"/>
      <c r="BN230" s="414"/>
      <c r="BO230" s="414"/>
      <c r="BP230" s="414"/>
      <c r="BQ230" s="414"/>
      <c r="BR230" s="414"/>
      <c r="BS230" s="414"/>
      <c r="BT230" s="414"/>
      <c r="BU230" s="414"/>
      <c r="BV230" s="414"/>
      <c r="BW230" s="414"/>
      <c r="BX230" s="414"/>
      <c r="BY230" s="414"/>
      <c r="BZ230" s="414"/>
      <c r="CA230" s="414"/>
      <c r="CB230" s="414"/>
      <c r="CC230" s="414"/>
      <c r="CD230" s="414"/>
      <c r="CE230" s="414"/>
      <c r="CF230" s="414"/>
      <c r="CG230" s="414"/>
      <c r="CH230" s="414"/>
      <c r="CI230" s="414"/>
      <c r="CJ230" s="414"/>
      <c r="CK230" s="414"/>
      <c r="CL230" s="414"/>
      <c r="CM230" s="414">
        <f>64812.13-60000-795.65-1358.48</f>
        <v>2657.9999999999973</v>
      </c>
      <c r="CN230" s="414"/>
      <c r="CO230" s="414"/>
      <c r="CP230" s="414"/>
      <c r="CQ230" s="414"/>
      <c r="CR230" s="414"/>
      <c r="CS230" s="414"/>
      <c r="CT230" s="414"/>
      <c r="CU230" s="414"/>
      <c r="CV230" s="414"/>
      <c r="CW230" s="414"/>
      <c r="CX230" s="414"/>
      <c r="CY230" s="414"/>
      <c r="CZ230" s="414"/>
      <c r="DA230" s="414"/>
      <c r="DB230" s="414"/>
      <c r="DC230" s="414"/>
      <c r="DD230" s="414"/>
    </row>
    <row r="231" spans="4:108" ht="12.75" customHeight="1">
      <c r="D231" s="415" t="s">
        <v>507</v>
      </c>
      <c r="E231" s="410"/>
      <c r="F231" s="410"/>
      <c r="G231" s="410"/>
      <c r="H231" s="410"/>
      <c r="I231" s="410"/>
      <c r="J231" s="410"/>
      <c r="K231" s="416" t="s">
        <v>635</v>
      </c>
      <c r="L231" s="417"/>
      <c r="M231" s="417"/>
      <c r="N231" s="417"/>
      <c r="O231" s="417"/>
      <c r="P231" s="417"/>
      <c r="Q231" s="417"/>
      <c r="R231" s="417"/>
      <c r="S231" s="417"/>
      <c r="T231" s="417"/>
      <c r="U231" s="417"/>
      <c r="V231" s="417"/>
      <c r="W231" s="417"/>
      <c r="X231" s="417"/>
      <c r="Y231" s="417"/>
      <c r="Z231" s="417"/>
      <c r="AA231" s="417"/>
      <c r="AB231" s="417"/>
      <c r="AC231" s="417"/>
      <c r="AD231" s="417"/>
      <c r="AE231" s="417"/>
      <c r="AF231" s="417"/>
      <c r="AG231" s="417"/>
      <c r="AH231" s="417"/>
      <c r="AI231" s="417"/>
      <c r="AJ231" s="417"/>
      <c r="AK231" s="417"/>
      <c r="AL231" s="417"/>
      <c r="AM231" s="417"/>
      <c r="AN231" s="417"/>
      <c r="AO231" s="417"/>
      <c r="AP231" s="417"/>
      <c r="AQ231" s="417"/>
      <c r="AR231" s="417"/>
      <c r="AS231" s="417"/>
      <c r="AT231" s="417"/>
      <c r="AU231" s="417"/>
      <c r="AV231" s="417"/>
      <c r="AW231" s="417"/>
      <c r="AX231" s="417"/>
      <c r="AY231" s="417"/>
      <c r="AZ231" s="417"/>
      <c r="BA231" s="417"/>
      <c r="BB231" s="417"/>
      <c r="BC231" s="417"/>
      <c r="BD231" s="417"/>
      <c r="BE231" s="417"/>
      <c r="BF231" s="418"/>
      <c r="BG231" s="414"/>
      <c r="BH231" s="414"/>
      <c r="BI231" s="414"/>
      <c r="BJ231" s="414"/>
      <c r="BK231" s="414"/>
      <c r="BL231" s="414"/>
      <c r="BM231" s="414"/>
      <c r="BN231" s="414"/>
      <c r="BO231" s="414"/>
      <c r="BP231" s="414"/>
      <c r="BQ231" s="414"/>
      <c r="BR231" s="414"/>
      <c r="BS231" s="414"/>
      <c r="BT231" s="414"/>
      <c r="BU231" s="414"/>
      <c r="BV231" s="414"/>
      <c r="BW231" s="414"/>
      <c r="BX231" s="414"/>
      <c r="BY231" s="414"/>
      <c r="BZ231" s="414"/>
      <c r="CA231" s="414"/>
      <c r="CB231" s="414"/>
      <c r="CC231" s="414"/>
      <c r="CD231" s="414"/>
      <c r="CE231" s="414"/>
      <c r="CF231" s="414"/>
      <c r="CG231" s="414"/>
      <c r="CH231" s="414"/>
      <c r="CI231" s="414"/>
      <c r="CJ231" s="414"/>
      <c r="CK231" s="414"/>
      <c r="CL231" s="414"/>
      <c r="CM231" s="414"/>
      <c r="CN231" s="414"/>
      <c r="CO231" s="414"/>
      <c r="CP231" s="414"/>
      <c r="CQ231" s="414"/>
      <c r="CR231" s="414"/>
      <c r="CS231" s="414"/>
      <c r="CT231" s="414"/>
      <c r="CU231" s="414"/>
      <c r="CV231" s="414"/>
      <c r="CW231" s="414"/>
      <c r="CX231" s="414"/>
      <c r="CY231" s="414"/>
      <c r="CZ231" s="414"/>
      <c r="DA231" s="414"/>
      <c r="DB231" s="414"/>
      <c r="DC231" s="414"/>
      <c r="DD231" s="414"/>
    </row>
    <row r="232" spans="4:108">
      <c r="D232" s="410"/>
      <c r="E232" s="410"/>
      <c r="F232" s="410"/>
      <c r="G232" s="410"/>
      <c r="H232" s="410"/>
      <c r="I232" s="410"/>
      <c r="J232" s="410"/>
      <c r="K232" s="419" t="s">
        <v>268</v>
      </c>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419"/>
      <c r="BE232" s="419"/>
      <c r="BF232" s="420"/>
      <c r="BG232" s="414" t="s">
        <v>33</v>
      </c>
      <c r="BH232" s="414"/>
      <c r="BI232" s="414"/>
      <c r="BJ232" s="414"/>
      <c r="BK232" s="414"/>
      <c r="BL232" s="414"/>
      <c r="BM232" s="414"/>
      <c r="BN232" s="414"/>
      <c r="BO232" s="414"/>
      <c r="BP232" s="414"/>
      <c r="BQ232" s="414"/>
      <c r="BR232" s="414"/>
      <c r="BS232" s="414"/>
      <c r="BT232" s="414"/>
      <c r="BU232" s="414"/>
      <c r="BV232" s="414"/>
      <c r="BW232" s="414" t="s">
        <v>33</v>
      </c>
      <c r="BX232" s="414"/>
      <c r="BY232" s="414"/>
      <c r="BZ232" s="414"/>
      <c r="CA232" s="414"/>
      <c r="CB232" s="414"/>
      <c r="CC232" s="414"/>
      <c r="CD232" s="414"/>
      <c r="CE232" s="414"/>
      <c r="CF232" s="414"/>
      <c r="CG232" s="414"/>
      <c r="CH232" s="414"/>
      <c r="CI232" s="414"/>
      <c r="CJ232" s="414"/>
      <c r="CK232" s="414"/>
      <c r="CL232" s="414"/>
      <c r="CM232" s="414">
        <f>SUM(CM220:CM231)</f>
        <v>114669.8</v>
      </c>
      <c r="CN232" s="414"/>
      <c r="CO232" s="414"/>
      <c r="CP232" s="414"/>
      <c r="CQ232" s="414"/>
      <c r="CR232" s="414"/>
      <c r="CS232" s="414"/>
      <c r="CT232" s="414"/>
      <c r="CU232" s="414"/>
      <c r="CV232" s="414"/>
      <c r="CW232" s="414"/>
      <c r="CX232" s="414"/>
      <c r="CY232" s="414"/>
      <c r="CZ232" s="414"/>
      <c r="DA232" s="414"/>
      <c r="DB232" s="414"/>
      <c r="DC232" s="414"/>
      <c r="DD232" s="414"/>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21" t="s">
        <v>366</v>
      </c>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1"/>
      <c r="AV234" s="421"/>
      <c r="AW234" s="421"/>
      <c r="AX234" s="421"/>
      <c r="AY234" s="421"/>
      <c r="AZ234" s="421"/>
      <c r="BA234" s="421"/>
      <c r="BB234" s="421"/>
      <c r="BC234" s="421"/>
      <c r="BD234" s="421"/>
      <c r="BE234" s="421"/>
      <c r="BF234" s="421"/>
      <c r="BG234" s="421"/>
      <c r="BH234" s="421"/>
      <c r="BI234" s="421"/>
      <c r="BJ234" s="421"/>
      <c r="BK234" s="421"/>
      <c r="BL234" s="421"/>
      <c r="BM234" s="421"/>
      <c r="BN234" s="421"/>
      <c r="BO234" s="421"/>
      <c r="BP234" s="421"/>
      <c r="BQ234" s="421"/>
      <c r="BR234" s="421"/>
      <c r="BS234" s="421"/>
      <c r="BT234" s="421"/>
      <c r="BU234" s="421"/>
      <c r="BV234" s="421"/>
      <c r="BW234" s="421"/>
      <c r="BX234" s="421"/>
      <c r="BY234" s="421"/>
      <c r="BZ234" s="421"/>
      <c r="CA234" s="421"/>
      <c r="CB234" s="421"/>
      <c r="CC234" s="421"/>
      <c r="CD234" s="421"/>
      <c r="CE234" s="421"/>
      <c r="CF234" s="421"/>
      <c r="CG234" s="421"/>
      <c r="CH234" s="421"/>
      <c r="CI234" s="421"/>
      <c r="CJ234" s="421"/>
      <c r="CK234" s="421"/>
      <c r="CL234" s="421"/>
      <c r="CM234" s="421"/>
      <c r="CN234" s="421"/>
      <c r="CO234" s="421"/>
      <c r="CP234" s="421"/>
      <c r="CQ234" s="421"/>
      <c r="CR234" s="421"/>
      <c r="CS234" s="421"/>
      <c r="CT234" s="421"/>
      <c r="CU234" s="421"/>
      <c r="CV234" s="421"/>
      <c r="CW234" s="421"/>
      <c r="CX234" s="421"/>
      <c r="CY234" s="421"/>
      <c r="CZ234" s="421"/>
      <c r="DA234" s="421"/>
      <c r="DB234" s="421"/>
      <c r="DC234" s="421"/>
      <c r="DD234" s="421"/>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22" t="s">
        <v>253</v>
      </c>
      <c r="E236" s="423"/>
      <c r="F236" s="423"/>
      <c r="G236" s="423"/>
      <c r="H236" s="423"/>
      <c r="I236" s="423"/>
      <c r="J236" s="424"/>
      <c r="K236" s="422" t="s">
        <v>317</v>
      </c>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423"/>
      <c r="BH236" s="423"/>
      <c r="BI236" s="423"/>
      <c r="BJ236" s="423"/>
      <c r="BK236" s="423"/>
      <c r="BL236" s="423"/>
      <c r="BM236" s="423"/>
      <c r="BN236" s="423"/>
      <c r="BO236" s="423"/>
      <c r="BP236" s="423"/>
      <c r="BQ236" s="423"/>
      <c r="BR236" s="423"/>
      <c r="BS236" s="423"/>
      <c r="BT236" s="423"/>
      <c r="BU236" s="423"/>
      <c r="BV236" s="424"/>
      <c r="BW236" s="422" t="s">
        <v>367</v>
      </c>
      <c r="BX236" s="423"/>
      <c r="BY236" s="423"/>
      <c r="BZ236" s="423"/>
      <c r="CA236" s="423"/>
      <c r="CB236" s="423"/>
      <c r="CC236" s="423"/>
      <c r="CD236" s="423"/>
      <c r="CE236" s="423"/>
      <c r="CF236" s="423"/>
      <c r="CG236" s="423"/>
      <c r="CH236" s="423"/>
      <c r="CI236" s="423"/>
      <c r="CJ236" s="423"/>
      <c r="CK236" s="423"/>
      <c r="CL236" s="424"/>
      <c r="CM236" s="422" t="s">
        <v>368</v>
      </c>
      <c r="CN236" s="423"/>
      <c r="CO236" s="423"/>
      <c r="CP236" s="423"/>
      <c r="CQ236" s="423"/>
      <c r="CR236" s="423"/>
      <c r="CS236" s="423"/>
      <c r="CT236" s="423"/>
      <c r="CU236" s="423"/>
      <c r="CV236" s="423"/>
      <c r="CW236" s="423"/>
      <c r="CX236" s="423"/>
      <c r="CY236" s="423"/>
      <c r="CZ236" s="423"/>
      <c r="DA236" s="423"/>
      <c r="DB236" s="423"/>
      <c r="DC236" s="423"/>
      <c r="DD236" s="424"/>
    </row>
    <row r="237" spans="4:108">
      <c r="D237" s="439">
        <v>1</v>
      </c>
      <c r="E237" s="439"/>
      <c r="F237" s="439"/>
      <c r="G237" s="439"/>
      <c r="H237" s="439"/>
      <c r="I237" s="439"/>
      <c r="J237" s="439"/>
      <c r="K237" s="439">
        <v>2</v>
      </c>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c r="AN237" s="439"/>
      <c r="AO237" s="439"/>
      <c r="AP237" s="439"/>
      <c r="AQ237" s="439"/>
      <c r="AR237" s="439"/>
      <c r="AS237" s="439"/>
      <c r="AT237" s="439"/>
      <c r="AU237" s="439"/>
      <c r="AV237" s="439"/>
      <c r="AW237" s="439"/>
      <c r="AX237" s="439"/>
      <c r="AY237" s="439"/>
      <c r="AZ237" s="439"/>
      <c r="BA237" s="439"/>
      <c r="BB237" s="439"/>
      <c r="BC237" s="439"/>
      <c r="BD237" s="439"/>
      <c r="BE237" s="439"/>
      <c r="BF237" s="439"/>
      <c r="BG237" s="439"/>
      <c r="BH237" s="439"/>
      <c r="BI237" s="439"/>
      <c r="BJ237" s="439"/>
      <c r="BK237" s="439"/>
      <c r="BL237" s="439"/>
      <c r="BM237" s="439"/>
      <c r="BN237" s="439"/>
      <c r="BO237" s="439"/>
      <c r="BP237" s="439"/>
      <c r="BQ237" s="439"/>
      <c r="BR237" s="439"/>
      <c r="BS237" s="439"/>
      <c r="BT237" s="439"/>
      <c r="BU237" s="439"/>
      <c r="BV237" s="439"/>
      <c r="BW237" s="439">
        <v>3</v>
      </c>
      <c r="BX237" s="439"/>
      <c r="BY237" s="439"/>
      <c r="BZ237" s="439"/>
      <c r="CA237" s="439"/>
      <c r="CB237" s="439"/>
      <c r="CC237" s="439"/>
      <c r="CD237" s="439"/>
      <c r="CE237" s="439"/>
      <c r="CF237" s="439"/>
      <c r="CG237" s="439"/>
      <c r="CH237" s="439"/>
      <c r="CI237" s="439"/>
      <c r="CJ237" s="439"/>
      <c r="CK237" s="439"/>
      <c r="CL237" s="439"/>
      <c r="CM237" s="439">
        <v>4</v>
      </c>
      <c r="CN237" s="439"/>
      <c r="CO237" s="439"/>
      <c r="CP237" s="439"/>
      <c r="CQ237" s="439"/>
      <c r="CR237" s="439"/>
      <c r="CS237" s="439"/>
      <c r="CT237" s="439"/>
      <c r="CU237" s="439"/>
      <c r="CV237" s="439"/>
      <c r="CW237" s="439"/>
      <c r="CX237" s="439"/>
      <c r="CY237" s="439"/>
      <c r="CZ237" s="439"/>
      <c r="DA237" s="439"/>
      <c r="DB237" s="439"/>
      <c r="DC237" s="439"/>
      <c r="DD237" s="439"/>
    </row>
    <row r="238" spans="4:108" ht="12.75" customHeight="1">
      <c r="D238" s="410" t="s">
        <v>264</v>
      </c>
      <c r="E238" s="410"/>
      <c r="F238" s="410"/>
      <c r="G238" s="410"/>
      <c r="H238" s="410"/>
      <c r="I238" s="410"/>
      <c r="J238" s="410"/>
      <c r="K238" s="411" t="s">
        <v>498</v>
      </c>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7"/>
      <c r="BW238" s="414"/>
      <c r="BX238" s="414"/>
      <c r="BY238" s="414"/>
      <c r="BZ238" s="414"/>
      <c r="CA238" s="414"/>
      <c r="CB238" s="414"/>
      <c r="CC238" s="414"/>
      <c r="CD238" s="414"/>
      <c r="CE238" s="414"/>
      <c r="CF238" s="414"/>
      <c r="CG238" s="414"/>
      <c r="CH238" s="414"/>
      <c r="CI238" s="414"/>
      <c r="CJ238" s="414"/>
      <c r="CK238" s="414"/>
      <c r="CL238" s="414"/>
      <c r="CM238" s="414"/>
      <c r="CN238" s="414"/>
      <c r="CO238" s="414"/>
      <c r="CP238" s="414"/>
      <c r="CQ238" s="414"/>
      <c r="CR238" s="414"/>
      <c r="CS238" s="414"/>
      <c r="CT238" s="414"/>
      <c r="CU238" s="414"/>
      <c r="CV238" s="414"/>
      <c r="CW238" s="414"/>
      <c r="CX238" s="414"/>
      <c r="CY238" s="414"/>
      <c r="CZ238" s="414"/>
      <c r="DA238" s="414"/>
      <c r="DB238" s="414"/>
      <c r="DC238" s="414"/>
      <c r="DD238" s="414"/>
    </row>
    <row r="239" spans="4:108">
      <c r="D239" s="410" t="s">
        <v>265</v>
      </c>
      <c r="E239" s="410"/>
      <c r="F239" s="410"/>
      <c r="G239" s="410"/>
      <c r="H239" s="410"/>
      <c r="I239" s="410"/>
      <c r="J239" s="410"/>
      <c r="K239" s="411" t="s">
        <v>430</v>
      </c>
      <c r="L239" s="412"/>
      <c r="M239" s="412"/>
      <c r="N239" s="412"/>
      <c r="O239" s="412"/>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c r="AN239" s="412"/>
      <c r="AO239" s="412"/>
      <c r="AP239" s="412"/>
      <c r="AQ239" s="412"/>
      <c r="AR239" s="412"/>
      <c r="AS239" s="412"/>
      <c r="AT239" s="412"/>
      <c r="AU239" s="412"/>
      <c r="AV239" s="412"/>
      <c r="AW239" s="412"/>
      <c r="AX239" s="412"/>
      <c r="AY239" s="412"/>
      <c r="AZ239" s="412"/>
      <c r="BA239" s="412"/>
      <c r="BB239" s="412"/>
      <c r="BC239" s="412"/>
      <c r="BD239" s="412"/>
      <c r="BE239" s="412"/>
      <c r="BF239" s="412"/>
      <c r="BG239" s="412"/>
      <c r="BH239" s="412"/>
      <c r="BI239" s="412"/>
      <c r="BJ239" s="412"/>
      <c r="BK239" s="412"/>
      <c r="BL239" s="412"/>
      <c r="BM239" s="412"/>
      <c r="BN239" s="412"/>
      <c r="BO239" s="412"/>
      <c r="BP239" s="412"/>
      <c r="BQ239" s="412"/>
      <c r="BR239" s="412"/>
      <c r="BS239" s="412"/>
      <c r="BT239" s="412"/>
      <c r="BU239" s="412"/>
      <c r="BV239" s="413"/>
      <c r="BW239" s="414"/>
      <c r="BX239" s="414"/>
      <c r="BY239" s="414"/>
      <c r="BZ239" s="414"/>
      <c r="CA239" s="414"/>
      <c r="CB239" s="414"/>
      <c r="CC239" s="414"/>
      <c r="CD239" s="414"/>
      <c r="CE239" s="414"/>
      <c r="CF239" s="414"/>
      <c r="CG239" s="414"/>
      <c r="CH239" s="414"/>
      <c r="CI239" s="414"/>
      <c r="CJ239" s="414"/>
      <c r="CK239" s="414"/>
      <c r="CL239" s="414"/>
      <c r="CM239" s="414">
        <v>448100</v>
      </c>
      <c r="CN239" s="414"/>
      <c r="CO239" s="414"/>
      <c r="CP239" s="414"/>
      <c r="CQ239" s="414"/>
      <c r="CR239" s="414"/>
      <c r="CS239" s="414"/>
      <c r="CT239" s="414"/>
      <c r="CU239" s="414"/>
      <c r="CV239" s="414"/>
      <c r="CW239" s="414"/>
      <c r="CX239" s="414"/>
      <c r="CY239" s="414"/>
      <c r="CZ239" s="414"/>
      <c r="DA239" s="414"/>
      <c r="DB239" s="414"/>
      <c r="DC239" s="414"/>
      <c r="DD239" s="414"/>
    </row>
    <row r="240" spans="4:108">
      <c r="D240" s="410" t="s">
        <v>266</v>
      </c>
      <c r="E240" s="410"/>
      <c r="F240" s="410"/>
      <c r="G240" s="410"/>
      <c r="H240" s="410"/>
      <c r="I240" s="410"/>
      <c r="J240" s="410"/>
      <c r="K240" s="411" t="s">
        <v>679</v>
      </c>
      <c r="L240" s="412"/>
      <c r="M240" s="412"/>
      <c r="N240" s="412"/>
      <c r="O240" s="412"/>
      <c r="P240" s="412"/>
      <c r="Q240" s="412"/>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2"/>
      <c r="AY240" s="412"/>
      <c r="AZ240" s="412"/>
      <c r="BA240" s="412"/>
      <c r="BB240" s="412"/>
      <c r="BC240" s="412"/>
      <c r="BD240" s="412"/>
      <c r="BE240" s="412"/>
      <c r="BF240" s="412"/>
      <c r="BG240" s="412"/>
      <c r="BH240" s="412"/>
      <c r="BI240" s="412"/>
      <c r="BJ240" s="412"/>
      <c r="BK240" s="412"/>
      <c r="BL240" s="412"/>
      <c r="BM240" s="412"/>
      <c r="BN240" s="412"/>
      <c r="BO240" s="412"/>
      <c r="BP240" s="412"/>
      <c r="BQ240" s="412"/>
      <c r="BR240" s="412"/>
      <c r="BS240" s="412"/>
      <c r="BT240" s="412"/>
      <c r="BU240" s="412"/>
      <c r="BV240" s="413"/>
      <c r="BW240" s="414"/>
      <c r="BX240" s="414"/>
      <c r="BY240" s="414"/>
      <c r="BZ240" s="414"/>
      <c r="CA240" s="414"/>
      <c r="CB240" s="414"/>
      <c r="CC240" s="414"/>
      <c r="CD240" s="414"/>
      <c r="CE240" s="414"/>
      <c r="CF240" s="414"/>
      <c r="CG240" s="414"/>
      <c r="CH240" s="414"/>
      <c r="CI240" s="414"/>
      <c r="CJ240" s="414"/>
      <c r="CK240" s="414"/>
      <c r="CL240" s="414"/>
      <c r="CM240" s="414">
        <f>1200+2500+2500+1300</f>
        <v>7500</v>
      </c>
      <c r="CN240" s="414"/>
      <c r="CO240" s="414"/>
      <c r="CP240" s="414"/>
      <c r="CQ240" s="414"/>
      <c r="CR240" s="414"/>
      <c r="CS240" s="414"/>
      <c r="CT240" s="414"/>
      <c r="CU240" s="414"/>
      <c r="CV240" s="414"/>
      <c r="CW240" s="414"/>
      <c r="CX240" s="414"/>
      <c r="CY240" s="414"/>
      <c r="CZ240" s="414"/>
      <c r="DA240" s="414"/>
      <c r="DB240" s="414"/>
      <c r="DC240" s="414"/>
      <c r="DD240" s="414"/>
    </row>
    <row r="241" spans="4:108">
      <c r="D241" s="410" t="s">
        <v>267</v>
      </c>
      <c r="E241" s="410"/>
      <c r="F241" s="410"/>
      <c r="G241" s="410"/>
      <c r="H241" s="410"/>
      <c r="I241" s="410"/>
      <c r="J241" s="410"/>
      <c r="K241" s="411" t="s">
        <v>655</v>
      </c>
      <c r="L241" s="412"/>
      <c r="M241" s="412"/>
      <c r="N241" s="412"/>
      <c r="O241" s="412"/>
      <c r="P241" s="412"/>
      <c r="Q241" s="412"/>
      <c r="R241" s="412"/>
      <c r="S241" s="412"/>
      <c r="T241" s="412"/>
      <c r="U241" s="412"/>
      <c r="V241" s="412"/>
      <c r="W241" s="412"/>
      <c r="X241" s="412"/>
      <c r="Y241" s="412"/>
      <c r="Z241" s="412"/>
      <c r="AA241" s="412"/>
      <c r="AB241" s="412"/>
      <c r="AC241" s="412"/>
      <c r="AD241" s="412"/>
      <c r="AE241" s="412"/>
      <c r="AF241" s="412"/>
      <c r="AG241" s="412"/>
      <c r="AH241" s="412"/>
      <c r="AI241" s="412"/>
      <c r="AJ241" s="412"/>
      <c r="AK241" s="412"/>
      <c r="AL241" s="412"/>
      <c r="AM241" s="412"/>
      <c r="AN241" s="412"/>
      <c r="AO241" s="412"/>
      <c r="AP241" s="412"/>
      <c r="AQ241" s="412"/>
      <c r="AR241" s="412"/>
      <c r="AS241" s="412"/>
      <c r="AT241" s="412"/>
      <c r="AU241" s="412"/>
      <c r="AV241" s="412"/>
      <c r="AW241" s="412"/>
      <c r="AX241" s="412"/>
      <c r="AY241" s="412"/>
      <c r="AZ241" s="412"/>
      <c r="BA241" s="412"/>
      <c r="BB241" s="412"/>
      <c r="BC241" s="412"/>
      <c r="BD241" s="412"/>
      <c r="BE241" s="412"/>
      <c r="BF241" s="412"/>
      <c r="BG241" s="412"/>
      <c r="BH241" s="412"/>
      <c r="BI241" s="412"/>
      <c r="BJ241" s="412"/>
      <c r="BK241" s="412"/>
      <c r="BL241" s="412"/>
      <c r="BM241" s="412"/>
      <c r="BN241" s="412"/>
      <c r="BO241" s="412"/>
      <c r="BP241" s="412"/>
      <c r="BQ241" s="412"/>
      <c r="BR241" s="412"/>
      <c r="BS241" s="412"/>
      <c r="BT241" s="412"/>
      <c r="BU241" s="412"/>
      <c r="BV241" s="413"/>
      <c r="BW241" s="414"/>
      <c r="BX241" s="414"/>
      <c r="BY241" s="414"/>
      <c r="BZ241" s="414"/>
      <c r="CA241" s="414"/>
      <c r="CB241" s="414"/>
      <c r="CC241" s="414"/>
      <c r="CD241" s="414"/>
      <c r="CE241" s="414"/>
      <c r="CF241" s="414"/>
      <c r="CG241" s="414"/>
      <c r="CH241" s="414"/>
      <c r="CI241" s="414"/>
      <c r="CJ241" s="414"/>
      <c r="CK241" s="414"/>
      <c r="CL241" s="414"/>
      <c r="CM241" s="414">
        <v>15800</v>
      </c>
      <c r="CN241" s="414"/>
      <c r="CO241" s="414"/>
      <c r="CP241" s="414"/>
      <c r="CQ241" s="414"/>
      <c r="CR241" s="414"/>
      <c r="CS241" s="414"/>
      <c r="CT241" s="414"/>
      <c r="CU241" s="414"/>
      <c r="CV241" s="414"/>
      <c r="CW241" s="414"/>
      <c r="CX241" s="414"/>
      <c r="CY241" s="414"/>
      <c r="CZ241" s="414"/>
      <c r="DA241" s="414"/>
      <c r="DB241" s="414"/>
      <c r="DC241" s="414"/>
      <c r="DD241" s="414"/>
    </row>
    <row r="242" spans="4:108">
      <c r="D242" s="410" t="s">
        <v>345</v>
      </c>
      <c r="E242" s="410"/>
      <c r="F242" s="410"/>
      <c r="G242" s="410"/>
      <c r="H242" s="410"/>
      <c r="I242" s="410"/>
      <c r="J242" s="410"/>
      <c r="K242" s="411" t="s">
        <v>656</v>
      </c>
      <c r="L242" s="412"/>
      <c r="M242" s="412"/>
      <c r="N242" s="412"/>
      <c r="O242" s="412"/>
      <c r="P242" s="412"/>
      <c r="Q242" s="412"/>
      <c r="R242" s="412"/>
      <c r="S242" s="412"/>
      <c r="T242" s="412"/>
      <c r="U242" s="412"/>
      <c r="V242" s="412"/>
      <c r="W242" s="412"/>
      <c r="X242" s="412"/>
      <c r="Y242" s="412"/>
      <c r="Z242" s="412"/>
      <c r="AA242" s="412"/>
      <c r="AB242" s="412"/>
      <c r="AC242" s="412"/>
      <c r="AD242" s="412"/>
      <c r="AE242" s="412"/>
      <c r="AF242" s="412"/>
      <c r="AG242" s="412"/>
      <c r="AH242" s="412"/>
      <c r="AI242" s="412"/>
      <c r="AJ242" s="412"/>
      <c r="AK242" s="412"/>
      <c r="AL242" s="412"/>
      <c r="AM242" s="412"/>
      <c r="AN242" s="412"/>
      <c r="AO242" s="412"/>
      <c r="AP242" s="412"/>
      <c r="AQ242" s="412"/>
      <c r="AR242" s="412"/>
      <c r="AS242" s="412"/>
      <c r="AT242" s="412"/>
      <c r="AU242" s="412"/>
      <c r="AV242" s="412"/>
      <c r="AW242" s="412"/>
      <c r="AX242" s="412"/>
      <c r="AY242" s="412"/>
      <c r="AZ242" s="412"/>
      <c r="BA242" s="412"/>
      <c r="BB242" s="412"/>
      <c r="BC242" s="412"/>
      <c r="BD242" s="412"/>
      <c r="BE242" s="412"/>
      <c r="BF242" s="412"/>
      <c r="BG242" s="412"/>
      <c r="BH242" s="412"/>
      <c r="BI242" s="412"/>
      <c r="BJ242" s="412"/>
      <c r="BK242" s="412"/>
      <c r="BL242" s="412"/>
      <c r="BM242" s="412"/>
      <c r="BN242" s="412"/>
      <c r="BO242" s="412"/>
      <c r="BP242" s="412"/>
      <c r="BQ242" s="412"/>
      <c r="BR242" s="412"/>
      <c r="BS242" s="412"/>
      <c r="BT242" s="412"/>
      <c r="BU242" s="412"/>
      <c r="BV242" s="413"/>
      <c r="BW242" s="414"/>
      <c r="BX242" s="414"/>
      <c r="BY242" s="414"/>
      <c r="BZ242" s="414"/>
      <c r="CA242" s="414"/>
      <c r="CB242" s="414"/>
      <c r="CC242" s="414"/>
      <c r="CD242" s="414"/>
      <c r="CE242" s="414"/>
      <c r="CF242" s="414"/>
      <c r="CG242" s="414"/>
      <c r="CH242" s="414"/>
      <c r="CI242" s="414"/>
      <c r="CJ242" s="414"/>
      <c r="CK242" s="414"/>
      <c r="CL242" s="414"/>
      <c r="CM242" s="414">
        <v>20200</v>
      </c>
      <c r="CN242" s="414"/>
      <c r="CO242" s="414"/>
      <c r="CP242" s="414"/>
      <c r="CQ242" s="414"/>
      <c r="CR242" s="414"/>
      <c r="CS242" s="414"/>
      <c r="CT242" s="414"/>
      <c r="CU242" s="414"/>
      <c r="CV242" s="414"/>
      <c r="CW242" s="414"/>
      <c r="CX242" s="414"/>
      <c r="CY242" s="414"/>
      <c r="CZ242" s="414"/>
      <c r="DA242" s="414"/>
      <c r="DB242" s="414"/>
      <c r="DC242" s="414"/>
      <c r="DD242" s="414"/>
    </row>
    <row r="243" spans="4:108" ht="12.75" customHeight="1">
      <c r="D243" s="410" t="s">
        <v>356</v>
      </c>
      <c r="E243" s="410"/>
      <c r="F243" s="410"/>
      <c r="G243" s="410"/>
      <c r="H243" s="410"/>
      <c r="I243" s="410"/>
      <c r="J243" s="410"/>
      <c r="K243" s="411" t="s">
        <v>497</v>
      </c>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7"/>
      <c r="BW243" s="414"/>
      <c r="BX243" s="414"/>
      <c r="BY243" s="414"/>
      <c r="BZ243" s="414"/>
      <c r="CA243" s="414"/>
      <c r="CB243" s="414"/>
      <c r="CC243" s="414"/>
      <c r="CD243" s="414"/>
      <c r="CE243" s="414"/>
      <c r="CF243" s="414"/>
      <c r="CG243" s="414"/>
      <c r="CH243" s="414"/>
      <c r="CI243" s="414"/>
      <c r="CJ243" s="414"/>
      <c r="CK243" s="414"/>
      <c r="CL243" s="414"/>
      <c r="CM243" s="414">
        <v>96900</v>
      </c>
      <c r="CN243" s="414"/>
      <c r="CO243" s="414"/>
      <c r="CP243" s="414"/>
      <c r="CQ243" s="414"/>
      <c r="CR243" s="414"/>
      <c r="CS243" s="414"/>
      <c r="CT243" s="414"/>
      <c r="CU243" s="414"/>
      <c r="CV243" s="414"/>
      <c r="CW243" s="414"/>
      <c r="CX243" s="414"/>
      <c r="CY243" s="414"/>
      <c r="CZ243" s="414"/>
      <c r="DA243" s="414"/>
      <c r="DB243" s="414"/>
      <c r="DC243" s="414"/>
      <c r="DD243" s="414"/>
    </row>
    <row r="244" spans="4:108" ht="12.75" customHeight="1">
      <c r="D244" s="410" t="s">
        <v>365</v>
      </c>
      <c r="E244" s="410"/>
      <c r="F244" s="410"/>
      <c r="G244" s="410"/>
      <c r="H244" s="410"/>
      <c r="I244" s="410"/>
      <c r="J244" s="410"/>
      <c r="K244" s="411" t="s">
        <v>695</v>
      </c>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7"/>
      <c r="BW244" s="414"/>
      <c r="BX244" s="414"/>
      <c r="BY244" s="414"/>
      <c r="BZ244" s="414"/>
      <c r="CA244" s="414"/>
      <c r="CB244" s="414"/>
      <c r="CC244" s="414"/>
      <c r="CD244" s="414"/>
      <c r="CE244" s="414"/>
      <c r="CF244" s="414"/>
      <c r="CG244" s="414"/>
      <c r="CH244" s="414"/>
      <c r="CI244" s="414"/>
      <c r="CJ244" s="414"/>
      <c r="CK244" s="414"/>
      <c r="CL244" s="414"/>
      <c r="CM244" s="414">
        <v>1200</v>
      </c>
      <c r="CN244" s="414"/>
      <c r="CO244" s="414"/>
      <c r="CP244" s="414"/>
      <c r="CQ244" s="414"/>
      <c r="CR244" s="414"/>
      <c r="CS244" s="414"/>
      <c r="CT244" s="414"/>
      <c r="CU244" s="414"/>
      <c r="CV244" s="414"/>
      <c r="CW244" s="414"/>
      <c r="CX244" s="414"/>
      <c r="CY244" s="414"/>
      <c r="CZ244" s="414"/>
      <c r="DA244" s="414"/>
      <c r="DB244" s="414"/>
      <c r="DC244" s="414"/>
      <c r="DD244" s="414"/>
    </row>
    <row r="245" spans="4:108" ht="12.75" customHeight="1">
      <c r="D245" s="410" t="s">
        <v>369</v>
      </c>
      <c r="E245" s="410"/>
      <c r="F245" s="410"/>
      <c r="G245" s="410"/>
      <c r="H245" s="410"/>
      <c r="I245" s="410"/>
      <c r="J245" s="410"/>
      <c r="K245" s="411" t="s">
        <v>657</v>
      </c>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7"/>
      <c r="BW245" s="414"/>
      <c r="BX245" s="414"/>
      <c r="BY245" s="414"/>
      <c r="BZ245" s="414"/>
      <c r="CA245" s="414"/>
      <c r="CB245" s="414"/>
      <c r="CC245" s="414"/>
      <c r="CD245" s="414"/>
      <c r="CE245" s="414"/>
      <c r="CF245" s="414"/>
      <c r="CG245" s="414"/>
      <c r="CH245" s="414"/>
      <c r="CI245" s="414"/>
      <c r="CJ245" s="414"/>
      <c r="CK245" s="414"/>
      <c r="CL245" s="414"/>
      <c r="CM245" s="414">
        <v>432000</v>
      </c>
      <c r="CN245" s="414"/>
      <c r="CO245" s="414"/>
      <c r="CP245" s="414"/>
      <c r="CQ245" s="414"/>
      <c r="CR245" s="414"/>
      <c r="CS245" s="414"/>
      <c r="CT245" s="414"/>
      <c r="CU245" s="414"/>
      <c r="CV245" s="414"/>
      <c r="CW245" s="414"/>
      <c r="CX245" s="414"/>
      <c r="CY245" s="414"/>
      <c r="CZ245" s="414"/>
      <c r="DA245" s="414"/>
      <c r="DB245" s="414"/>
      <c r="DC245" s="414"/>
      <c r="DD245" s="414"/>
    </row>
    <row r="246" spans="4:108" ht="12.75" customHeight="1">
      <c r="D246" s="415" t="s">
        <v>370</v>
      </c>
      <c r="E246" s="410"/>
      <c r="F246" s="410"/>
      <c r="G246" s="410"/>
      <c r="H246" s="410"/>
      <c r="I246" s="410"/>
      <c r="J246" s="410"/>
      <c r="K246" s="441" t="s">
        <v>685</v>
      </c>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2"/>
      <c r="AJ246" s="442"/>
      <c r="AK246" s="442"/>
      <c r="AL246" s="442"/>
      <c r="AM246" s="442"/>
      <c r="AN246" s="442"/>
      <c r="AO246" s="442"/>
      <c r="AP246" s="442"/>
      <c r="AQ246" s="442"/>
      <c r="AR246" s="442"/>
      <c r="AS246" s="442"/>
      <c r="AT246" s="442"/>
      <c r="AU246" s="442"/>
      <c r="AV246" s="442"/>
      <c r="AW246" s="442"/>
      <c r="AX246" s="442"/>
      <c r="AY246" s="442"/>
      <c r="AZ246" s="442"/>
      <c r="BA246" s="442"/>
      <c r="BB246" s="442"/>
      <c r="BC246" s="442"/>
      <c r="BD246" s="442"/>
      <c r="BE246" s="442"/>
      <c r="BF246" s="442"/>
      <c r="BG246" s="442"/>
      <c r="BH246" s="442"/>
      <c r="BI246" s="442"/>
      <c r="BJ246" s="442"/>
      <c r="BK246" s="442"/>
      <c r="BL246" s="442"/>
      <c r="BM246" s="442"/>
      <c r="BN246" s="442"/>
      <c r="BO246" s="442"/>
      <c r="BP246" s="442"/>
      <c r="BQ246" s="442"/>
      <c r="BR246" s="442"/>
      <c r="BS246" s="442"/>
      <c r="BT246" s="442"/>
      <c r="BU246" s="442"/>
      <c r="BV246" s="443"/>
      <c r="BW246" s="444"/>
      <c r="BX246" s="444"/>
      <c r="BY246" s="444"/>
      <c r="BZ246" s="444"/>
      <c r="CA246" s="444"/>
      <c r="CB246" s="444"/>
      <c r="CC246" s="444"/>
      <c r="CD246" s="444"/>
      <c r="CE246" s="444"/>
      <c r="CF246" s="444"/>
      <c r="CG246" s="444"/>
      <c r="CH246" s="444"/>
      <c r="CI246" s="444"/>
      <c r="CJ246" s="444"/>
      <c r="CK246" s="444"/>
      <c r="CL246" s="444"/>
      <c r="CM246" s="444">
        <f>1780755.48+70198.25</f>
        <v>1850953.73</v>
      </c>
      <c r="CN246" s="444"/>
      <c r="CO246" s="444"/>
      <c r="CP246" s="444"/>
      <c r="CQ246" s="444"/>
      <c r="CR246" s="444"/>
      <c r="CS246" s="444"/>
      <c r="CT246" s="444"/>
      <c r="CU246" s="444"/>
      <c r="CV246" s="444"/>
      <c r="CW246" s="444"/>
      <c r="CX246" s="444"/>
      <c r="CY246" s="444"/>
      <c r="CZ246" s="444"/>
      <c r="DA246" s="444"/>
      <c r="DB246" s="444"/>
      <c r="DC246" s="444"/>
      <c r="DD246" s="444"/>
    </row>
    <row r="247" spans="4:108" ht="12.75" customHeight="1">
      <c r="D247" s="425" t="s">
        <v>377</v>
      </c>
      <c r="E247" s="426"/>
      <c r="F247" s="426"/>
      <c r="G247" s="426"/>
      <c r="H247" s="426"/>
      <c r="I247" s="426"/>
      <c r="J247" s="427"/>
      <c r="K247" s="441" t="s">
        <v>686</v>
      </c>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c r="AG247" s="442"/>
      <c r="AH247" s="442"/>
      <c r="AI247" s="442"/>
      <c r="AJ247" s="442"/>
      <c r="AK247" s="442"/>
      <c r="AL247" s="442"/>
      <c r="AM247" s="442"/>
      <c r="AN247" s="442"/>
      <c r="AO247" s="442"/>
      <c r="AP247" s="442"/>
      <c r="AQ247" s="442"/>
      <c r="AR247" s="442"/>
      <c r="AS247" s="442"/>
      <c r="AT247" s="442"/>
      <c r="AU247" s="442"/>
      <c r="AV247" s="442"/>
      <c r="AW247" s="442"/>
      <c r="AX247" s="442"/>
      <c r="AY247" s="442"/>
      <c r="AZ247" s="442"/>
      <c r="BA247" s="442"/>
      <c r="BB247" s="442"/>
      <c r="BC247" s="442"/>
      <c r="BD247" s="442"/>
      <c r="BE247" s="442"/>
      <c r="BF247" s="442"/>
      <c r="BG247" s="442"/>
      <c r="BH247" s="442"/>
      <c r="BI247" s="442"/>
      <c r="BJ247" s="442"/>
      <c r="BK247" s="442"/>
      <c r="BL247" s="442"/>
      <c r="BM247" s="442"/>
      <c r="BN247" s="442"/>
      <c r="BO247" s="442"/>
      <c r="BP247" s="442"/>
      <c r="BQ247" s="442"/>
      <c r="BR247" s="442"/>
      <c r="BS247" s="442"/>
      <c r="BT247" s="442"/>
      <c r="BU247" s="442"/>
      <c r="BV247" s="443"/>
      <c r="BW247" s="446"/>
      <c r="BX247" s="447"/>
      <c r="BY247" s="447"/>
      <c r="BZ247" s="447"/>
      <c r="CA247" s="447"/>
      <c r="CB247" s="447"/>
      <c r="CC247" s="447"/>
      <c r="CD247" s="447"/>
      <c r="CE247" s="447"/>
      <c r="CF247" s="447"/>
      <c r="CG247" s="447"/>
      <c r="CH247" s="447"/>
      <c r="CI247" s="447"/>
      <c r="CJ247" s="447"/>
      <c r="CK247" s="447"/>
      <c r="CL247" s="448"/>
      <c r="CM247" s="446">
        <f>8948.52+352.75</f>
        <v>9301.27</v>
      </c>
      <c r="CN247" s="447"/>
      <c r="CO247" s="447"/>
      <c r="CP247" s="447"/>
      <c r="CQ247" s="447"/>
      <c r="CR247" s="447"/>
      <c r="CS247" s="447"/>
      <c r="CT247" s="447"/>
      <c r="CU247" s="447"/>
      <c r="CV247" s="447"/>
      <c r="CW247" s="447"/>
      <c r="CX247" s="447"/>
      <c r="CY247" s="447"/>
      <c r="CZ247" s="447"/>
      <c r="DA247" s="447"/>
      <c r="DB247" s="447"/>
      <c r="DC247" s="447"/>
      <c r="DD247" s="448"/>
    </row>
    <row r="248" spans="4:108" ht="12.75" customHeight="1">
      <c r="D248" s="425" t="s">
        <v>505</v>
      </c>
      <c r="E248" s="426"/>
      <c r="F248" s="426"/>
      <c r="G248" s="426"/>
      <c r="H248" s="426"/>
      <c r="I248" s="426"/>
      <c r="J248" s="427"/>
      <c r="K248" s="411" t="s">
        <v>529</v>
      </c>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7"/>
      <c r="BW248" s="407"/>
      <c r="BX248" s="408"/>
      <c r="BY248" s="408"/>
      <c r="BZ248" s="408"/>
      <c r="CA248" s="408"/>
      <c r="CB248" s="408"/>
      <c r="CC248" s="408"/>
      <c r="CD248" s="408"/>
      <c r="CE248" s="408"/>
      <c r="CF248" s="408"/>
      <c r="CG248" s="408"/>
      <c r="CH248" s="408"/>
      <c r="CI248" s="408"/>
      <c r="CJ248" s="408"/>
      <c r="CK248" s="408"/>
      <c r="CL248" s="409"/>
      <c r="CM248" s="407">
        <f>151100-1300-4567.72</f>
        <v>145232.28</v>
      </c>
      <c r="CN248" s="408"/>
      <c r="CO248" s="408"/>
      <c r="CP248" s="408"/>
      <c r="CQ248" s="408"/>
      <c r="CR248" s="408"/>
      <c r="CS248" s="408"/>
      <c r="CT248" s="408"/>
      <c r="CU248" s="408"/>
      <c r="CV248" s="408"/>
      <c r="CW248" s="408"/>
      <c r="CX248" s="408"/>
      <c r="CY248" s="408"/>
      <c r="CZ248" s="408"/>
      <c r="DA248" s="408"/>
      <c r="DB248" s="408"/>
      <c r="DC248" s="408"/>
      <c r="DD248" s="409"/>
    </row>
    <row r="249" spans="4:108" ht="12.75" customHeight="1">
      <c r="D249" s="425" t="s">
        <v>507</v>
      </c>
      <c r="E249" s="426"/>
      <c r="F249" s="426"/>
      <c r="G249" s="426"/>
      <c r="H249" s="426"/>
      <c r="I249" s="426"/>
      <c r="J249" s="427"/>
      <c r="K249" s="416" t="s">
        <v>691</v>
      </c>
      <c r="L249" s="417"/>
      <c r="M249" s="417"/>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417"/>
      <c r="BU249" s="417"/>
      <c r="BV249" s="418"/>
      <c r="BW249" s="407"/>
      <c r="BX249" s="408"/>
      <c r="BY249" s="408"/>
      <c r="BZ249" s="408"/>
      <c r="CA249" s="408"/>
      <c r="CB249" s="408"/>
      <c r="CC249" s="408"/>
      <c r="CD249" s="408"/>
      <c r="CE249" s="408"/>
      <c r="CF249" s="408"/>
      <c r="CG249" s="408"/>
      <c r="CH249" s="408"/>
      <c r="CI249" s="408"/>
      <c r="CJ249" s="408"/>
      <c r="CK249" s="408"/>
      <c r="CL249" s="409"/>
      <c r="CM249" s="407">
        <v>72168</v>
      </c>
      <c r="CN249" s="408"/>
      <c r="CO249" s="408"/>
      <c r="CP249" s="408"/>
      <c r="CQ249" s="408"/>
      <c r="CR249" s="408"/>
      <c r="CS249" s="408"/>
      <c r="CT249" s="408"/>
      <c r="CU249" s="408"/>
      <c r="CV249" s="408"/>
      <c r="CW249" s="408"/>
      <c r="CX249" s="408"/>
      <c r="CY249" s="408"/>
      <c r="CZ249" s="408"/>
      <c r="DA249" s="408"/>
      <c r="DB249" s="408"/>
      <c r="DC249" s="408"/>
      <c r="DD249" s="409"/>
    </row>
    <row r="250" spans="4:108" ht="12.75" customHeight="1">
      <c r="D250" s="425" t="s">
        <v>522</v>
      </c>
      <c r="E250" s="426"/>
      <c r="F250" s="426"/>
      <c r="G250" s="426"/>
      <c r="H250" s="426"/>
      <c r="I250" s="426"/>
      <c r="J250" s="427"/>
      <c r="K250" s="411" t="s">
        <v>590</v>
      </c>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7"/>
      <c r="BW250" s="407"/>
      <c r="BX250" s="408"/>
      <c r="BY250" s="408"/>
      <c r="BZ250" s="408"/>
      <c r="CA250" s="408"/>
      <c r="CB250" s="408"/>
      <c r="CC250" s="408"/>
      <c r="CD250" s="408"/>
      <c r="CE250" s="408"/>
      <c r="CF250" s="408"/>
      <c r="CG250" s="408"/>
      <c r="CH250" s="408"/>
      <c r="CI250" s="408"/>
      <c r="CJ250" s="408"/>
      <c r="CK250" s="408"/>
      <c r="CL250" s="409"/>
      <c r="CM250" s="407">
        <v>1000</v>
      </c>
      <c r="CN250" s="408"/>
      <c r="CO250" s="408"/>
      <c r="CP250" s="408"/>
      <c r="CQ250" s="408"/>
      <c r="CR250" s="408"/>
      <c r="CS250" s="408"/>
      <c r="CT250" s="408"/>
      <c r="CU250" s="408"/>
      <c r="CV250" s="408"/>
      <c r="CW250" s="408"/>
      <c r="CX250" s="408"/>
      <c r="CY250" s="408"/>
      <c r="CZ250" s="408"/>
      <c r="DA250" s="408"/>
      <c r="DB250" s="408"/>
      <c r="DC250" s="408"/>
      <c r="DD250" s="409"/>
    </row>
    <row r="251" spans="4:108" ht="12.75" customHeight="1">
      <c r="D251" s="425" t="s">
        <v>540</v>
      </c>
      <c r="E251" s="426"/>
      <c r="F251" s="426"/>
      <c r="G251" s="426"/>
      <c r="H251" s="426"/>
      <c r="I251" s="426"/>
      <c r="J251" s="427"/>
      <c r="K251" s="416" t="s">
        <v>704</v>
      </c>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417"/>
      <c r="AJ251" s="417"/>
      <c r="AK251" s="417"/>
      <c r="AL251" s="417"/>
      <c r="AM251" s="417"/>
      <c r="AN251" s="417"/>
      <c r="AO251" s="417"/>
      <c r="AP251" s="417"/>
      <c r="AQ251" s="417"/>
      <c r="AR251" s="417"/>
      <c r="AS251" s="417"/>
      <c r="AT251" s="417"/>
      <c r="AU251" s="417"/>
      <c r="AV251" s="417"/>
      <c r="AW251" s="417"/>
      <c r="AX251" s="417"/>
      <c r="AY251" s="417"/>
      <c r="AZ251" s="417"/>
      <c r="BA251" s="417"/>
      <c r="BB251" s="417"/>
      <c r="BC251" s="417"/>
      <c r="BD251" s="417"/>
      <c r="BE251" s="417"/>
      <c r="BF251" s="417"/>
      <c r="BG251" s="417"/>
      <c r="BH251" s="417"/>
      <c r="BI251" s="417"/>
      <c r="BJ251" s="417"/>
      <c r="BK251" s="417"/>
      <c r="BL251" s="417"/>
      <c r="BM251" s="417"/>
      <c r="BN251" s="417"/>
      <c r="BO251" s="417"/>
      <c r="BP251" s="417"/>
      <c r="BQ251" s="417"/>
      <c r="BR251" s="417"/>
      <c r="BS251" s="417"/>
      <c r="BT251" s="417"/>
      <c r="BU251" s="417"/>
      <c r="BV251" s="418"/>
      <c r="BW251" s="407"/>
      <c r="BX251" s="408"/>
      <c r="BY251" s="408"/>
      <c r="BZ251" s="408"/>
      <c r="CA251" s="408"/>
      <c r="CB251" s="408"/>
      <c r="CC251" s="408"/>
      <c r="CD251" s="408"/>
      <c r="CE251" s="408"/>
      <c r="CF251" s="408"/>
      <c r="CG251" s="408"/>
      <c r="CH251" s="408"/>
      <c r="CI251" s="408"/>
      <c r="CJ251" s="408"/>
      <c r="CK251" s="408"/>
      <c r="CL251" s="409"/>
      <c r="CM251" s="407">
        <v>159731.1</v>
      </c>
      <c r="CN251" s="408"/>
      <c r="CO251" s="408"/>
      <c r="CP251" s="408"/>
      <c r="CQ251" s="408"/>
      <c r="CR251" s="408"/>
      <c r="CS251" s="408"/>
      <c r="CT251" s="408"/>
      <c r="CU251" s="408"/>
      <c r="CV251" s="408"/>
      <c r="CW251" s="408"/>
      <c r="CX251" s="408"/>
      <c r="CY251" s="408"/>
      <c r="CZ251" s="408"/>
      <c r="DA251" s="408"/>
      <c r="DB251" s="408"/>
      <c r="DC251" s="408"/>
      <c r="DD251" s="409"/>
    </row>
    <row r="252" spans="4:108" ht="12.75" customHeight="1">
      <c r="D252" s="425" t="s">
        <v>543</v>
      </c>
      <c r="E252" s="426"/>
      <c r="F252" s="426"/>
      <c r="G252" s="426"/>
      <c r="H252" s="426"/>
      <c r="I252" s="426"/>
      <c r="J252" s="427"/>
      <c r="K252" s="416" t="s">
        <v>545</v>
      </c>
      <c r="L252" s="417"/>
      <c r="M252" s="417"/>
      <c r="N252" s="417"/>
      <c r="O252" s="417"/>
      <c r="P252" s="417"/>
      <c r="Q252" s="417"/>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7"/>
      <c r="AO252" s="417"/>
      <c r="AP252" s="417"/>
      <c r="AQ252" s="417"/>
      <c r="AR252" s="417"/>
      <c r="AS252" s="417"/>
      <c r="AT252" s="417"/>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7"/>
      <c r="BP252" s="417"/>
      <c r="BQ252" s="417"/>
      <c r="BR252" s="417"/>
      <c r="BS252" s="417"/>
      <c r="BT252" s="417"/>
      <c r="BU252" s="417"/>
      <c r="BV252" s="418"/>
      <c r="BW252" s="407"/>
      <c r="BX252" s="408"/>
      <c r="BY252" s="408"/>
      <c r="BZ252" s="408"/>
      <c r="CA252" s="408"/>
      <c r="CB252" s="408"/>
      <c r="CC252" s="408"/>
      <c r="CD252" s="408"/>
      <c r="CE252" s="408"/>
      <c r="CF252" s="408"/>
      <c r="CG252" s="408"/>
      <c r="CH252" s="408"/>
      <c r="CI252" s="408"/>
      <c r="CJ252" s="408"/>
      <c r="CK252" s="408"/>
      <c r="CL252" s="409"/>
      <c r="CM252" s="407">
        <f>393750+7637+8113</f>
        <v>409500</v>
      </c>
      <c r="CN252" s="408"/>
      <c r="CO252" s="408"/>
      <c r="CP252" s="408"/>
      <c r="CQ252" s="408"/>
      <c r="CR252" s="408"/>
      <c r="CS252" s="408"/>
      <c r="CT252" s="408"/>
      <c r="CU252" s="408"/>
      <c r="CV252" s="408"/>
      <c r="CW252" s="408"/>
      <c r="CX252" s="408"/>
      <c r="CY252" s="408"/>
      <c r="CZ252" s="408"/>
      <c r="DA252" s="408"/>
      <c r="DB252" s="408"/>
      <c r="DC252" s="408"/>
      <c r="DD252" s="409"/>
    </row>
    <row r="253" spans="4:108" ht="12.75" customHeight="1">
      <c r="D253" s="425" t="s">
        <v>544</v>
      </c>
      <c r="E253" s="426"/>
      <c r="F253" s="426"/>
      <c r="G253" s="426"/>
      <c r="H253" s="426"/>
      <c r="I253" s="426"/>
      <c r="J253" s="427"/>
      <c r="K253" s="416" t="s">
        <v>546</v>
      </c>
      <c r="L253" s="417"/>
      <c r="M253" s="417"/>
      <c r="N253" s="417"/>
      <c r="O253" s="417"/>
      <c r="P253" s="417"/>
      <c r="Q253" s="417"/>
      <c r="R253" s="417"/>
      <c r="S253" s="417"/>
      <c r="T253" s="417"/>
      <c r="U253" s="417"/>
      <c r="V253" s="417"/>
      <c r="W253" s="417"/>
      <c r="X253" s="417"/>
      <c r="Y253" s="417"/>
      <c r="Z253" s="417"/>
      <c r="AA253" s="417"/>
      <c r="AB253" s="417"/>
      <c r="AC253" s="417"/>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7"/>
      <c r="AY253" s="417"/>
      <c r="AZ253" s="417"/>
      <c r="BA253" s="417"/>
      <c r="BB253" s="417"/>
      <c r="BC253" s="417"/>
      <c r="BD253" s="417"/>
      <c r="BE253" s="417"/>
      <c r="BF253" s="417"/>
      <c r="BG253" s="417"/>
      <c r="BH253" s="417"/>
      <c r="BI253" s="417"/>
      <c r="BJ253" s="417"/>
      <c r="BK253" s="417"/>
      <c r="BL253" s="417"/>
      <c r="BM253" s="417"/>
      <c r="BN253" s="417"/>
      <c r="BO253" s="417"/>
      <c r="BP253" s="417"/>
      <c r="BQ253" s="417"/>
      <c r="BR253" s="417"/>
      <c r="BS253" s="417"/>
      <c r="BT253" s="417"/>
      <c r="BU253" s="417"/>
      <c r="BV253" s="418"/>
      <c r="BW253" s="407"/>
      <c r="BX253" s="408"/>
      <c r="BY253" s="408"/>
      <c r="BZ253" s="408"/>
      <c r="CA253" s="408"/>
      <c r="CB253" s="408"/>
      <c r="CC253" s="408"/>
      <c r="CD253" s="408"/>
      <c r="CE253" s="408"/>
      <c r="CF253" s="408"/>
      <c r="CG253" s="408"/>
      <c r="CH253" s="408"/>
      <c r="CI253" s="408"/>
      <c r="CJ253" s="408"/>
      <c r="CK253" s="408"/>
      <c r="CL253" s="409"/>
      <c r="CM253" s="407">
        <v>102375</v>
      </c>
      <c r="CN253" s="408"/>
      <c r="CO253" s="408"/>
      <c r="CP253" s="408"/>
      <c r="CQ253" s="408"/>
      <c r="CR253" s="408"/>
      <c r="CS253" s="408"/>
      <c r="CT253" s="408"/>
      <c r="CU253" s="408"/>
      <c r="CV253" s="408"/>
      <c r="CW253" s="408"/>
      <c r="CX253" s="408"/>
      <c r="CY253" s="408"/>
      <c r="CZ253" s="408"/>
      <c r="DA253" s="408"/>
      <c r="DB253" s="408"/>
      <c r="DC253" s="408"/>
      <c r="DD253" s="409"/>
    </row>
    <row r="254" spans="4:108" ht="12.75" customHeight="1">
      <c r="D254" s="425" t="s">
        <v>554</v>
      </c>
      <c r="E254" s="426"/>
      <c r="F254" s="426"/>
      <c r="G254" s="426"/>
      <c r="H254" s="426"/>
      <c r="I254" s="426"/>
      <c r="J254" s="427"/>
      <c r="K254" s="416" t="s">
        <v>682</v>
      </c>
      <c r="L254" s="417"/>
      <c r="M254" s="417"/>
      <c r="N254" s="417"/>
      <c r="O254" s="417"/>
      <c r="P254" s="417"/>
      <c r="Q254" s="417"/>
      <c r="R254" s="417"/>
      <c r="S254" s="417"/>
      <c r="T254" s="417"/>
      <c r="U254" s="417"/>
      <c r="V254" s="417"/>
      <c r="W254" s="417"/>
      <c r="X254" s="417"/>
      <c r="Y254" s="417"/>
      <c r="Z254" s="417"/>
      <c r="AA254" s="417"/>
      <c r="AB254" s="417"/>
      <c r="AC254" s="417"/>
      <c r="AD254" s="417"/>
      <c r="AE254" s="417"/>
      <c r="AF254" s="417"/>
      <c r="AG254" s="417"/>
      <c r="AH254" s="417"/>
      <c r="AI254" s="417"/>
      <c r="AJ254" s="417"/>
      <c r="AK254" s="417"/>
      <c r="AL254" s="417"/>
      <c r="AM254" s="417"/>
      <c r="AN254" s="417"/>
      <c r="AO254" s="417"/>
      <c r="AP254" s="417"/>
      <c r="AQ254" s="417"/>
      <c r="AR254" s="417"/>
      <c r="AS254" s="417"/>
      <c r="AT254" s="417"/>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8"/>
      <c r="BW254" s="407"/>
      <c r="BX254" s="408"/>
      <c r="BY254" s="408"/>
      <c r="BZ254" s="408"/>
      <c r="CA254" s="408"/>
      <c r="CB254" s="408"/>
      <c r="CC254" s="408"/>
      <c r="CD254" s="408"/>
      <c r="CE254" s="408"/>
      <c r="CF254" s="408"/>
      <c r="CG254" s="408"/>
      <c r="CH254" s="408"/>
      <c r="CI254" s="408"/>
      <c r="CJ254" s="408"/>
      <c r="CK254" s="408"/>
      <c r="CL254" s="409"/>
      <c r="CM254" s="407">
        <f>445188.87+17549.56</f>
        <v>462738.43</v>
      </c>
      <c r="CN254" s="408"/>
      <c r="CO254" s="408"/>
      <c r="CP254" s="408"/>
      <c r="CQ254" s="408"/>
      <c r="CR254" s="408"/>
      <c r="CS254" s="408"/>
      <c r="CT254" s="408"/>
      <c r="CU254" s="408"/>
      <c r="CV254" s="408"/>
      <c r="CW254" s="408"/>
      <c r="CX254" s="408"/>
      <c r="CY254" s="408"/>
      <c r="CZ254" s="408"/>
      <c r="DA254" s="408"/>
      <c r="DB254" s="408"/>
      <c r="DC254" s="408"/>
      <c r="DD254" s="409"/>
    </row>
    <row r="255" spans="4:108" ht="12.75" customHeight="1">
      <c r="D255" s="425" t="s">
        <v>563</v>
      </c>
      <c r="E255" s="426"/>
      <c r="F255" s="426"/>
      <c r="G255" s="426"/>
      <c r="H255" s="426"/>
      <c r="I255" s="426"/>
      <c r="J255" s="427"/>
      <c r="K255" s="416" t="s">
        <v>683</v>
      </c>
      <c r="L255" s="417"/>
      <c r="M255" s="417"/>
      <c r="N255" s="417"/>
      <c r="O255" s="417"/>
      <c r="P255" s="417"/>
      <c r="Q255" s="417"/>
      <c r="R255" s="417"/>
      <c r="S255" s="417"/>
      <c r="T255" s="417"/>
      <c r="U255" s="417"/>
      <c r="V255" s="417"/>
      <c r="W255" s="417"/>
      <c r="X255" s="417"/>
      <c r="Y255" s="417"/>
      <c r="Z255" s="417"/>
      <c r="AA255" s="417"/>
      <c r="AB255" s="417"/>
      <c r="AC255" s="417"/>
      <c r="AD255" s="417"/>
      <c r="AE255" s="417"/>
      <c r="AF255" s="417"/>
      <c r="AG255" s="417"/>
      <c r="AH255" s="417"/>
      <c r="AI255" s="417"/>
      <c r="AJ255" s="417"/>
      <c r="AK255" s="417"/>
      <c r="AL255" s="417"/>
      <c r="AM255" s="417"/>
      <c r="AN255" s="417"/>
      <c r="AO255" s="417"/>
      <c r="AP255" s="417"/>
      <c r="AQ255" s="417"/>
      <c r="AR255" s="417"/>
      <c r="AS255" s="417"/>
      <c r="AT255" s="417"/>
      <c r="AU255" s="417"/>
      <c r="AV255" s="417"/>
      <c r="AW255" s="417"/>
      <c r="AX255" s="417"/>
      <c r="AY255" s="417"/>
      <c r="AZ255" s="417"/>
      <c r="BA255" s="417"/>
      <c r="BB255" s="417"/>
      <c r="BC255" s="417"/>
      <c r="BD255" s="417"/>
      <c r="BE255" s="417"/>
      <c r="BF255" s="417"/>
      <c r="BG255" s="417"/>
      <c r="BH255" s="417"/>
      <c r="BI255" s="417"/>
      <c r="BJ255" s="417"/>
      <c r="BK255" s="417"/>
      <c r="BL255" s="417"/>
      <c r="BM255" s="417"/>
      <c r="BN255" s="417"/>
      <c r="BO255" s="417"/>
      <c r="BP255" s="417"/>
      <c r="BQ255" s="417"/>
      <c r="BR255" s="417"/>
      <c r="BS255" s="417"/>
      <c r="BT255" s="417"/>
      <c r="BU255" s="417"/>
      <c r="BV255" s="418"/>
      <c r="BW255" s="407"/>
      <c r="BX255" s="408"/>
      <c r="BY255" s="408"/>
      <c r="BZ255" s="408"/>
      <c r="CA255" s="408"/>
      <c r="CB255" s="408"/>
      <c r="CC255" s="408"/>
      <c r="CD255" s="408"/>
      <c r="CE255" s="408"/>
      <c r="CF255" s="408"/>
      <c r="CG255" s="408"/>
      <c r="CH255" s="408"/>
      <c r="CI255" s="408"/>
      <c r="CJ255" s="408"/>
      <c r="CK255" s="408"/>
      <c r="CL255" s="409"/>
      <c r="CM255" s="407">
        <f>2237.13+88.19</f>
        <v>2325.3200000000002</v>
      </c>
      <c r="CN255" s="408"/>
      <c r="CO255" s="408"/>
      <c r="CP255" s="408"/>
      <c r="CQ255" s="408"/>
      <c r="CR255" s="408"/>
      <c r="CS255" s="408"/>
      <c r="CT255" s="408"/>
      <c r="CU255" s="408"/>
      <c r="CV255" s="408"/>
      <c r="CW255" s="408"/>
      <c r="CX255" s="408"/>
      <c r="CY255" s="408"/>
      <c r="CZ255" s="408"/>
      <c r="DA255" s="408"/>
      <c r="DB255" s="408"/>
      <c r="DC255" s="408"/>
      <c r="DD255" s="409"/>
    </row>
    <row r="256" spans="4:108" ht="12.75" customHeight="1">
      <c r="D256" s="425" t="s">
        <v>564</v>
      </c>
      <c r="E256" s="426"/>
      <c r="F256" s="426"/>
      <c r="G256" s="426"/>
      <c r="H256" s="426"/>
      <c r="I256" s="426"/>
      <c r="J256" s="427"/>
      <c r="K256" s="416" t="s">
        <v>681</v>
      </c>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7"/>
      <c r="AY256" s="417"/>
      <c r="AZ256" s="417"/>
      <c r="BA256" s="417"/>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8"/>
      <c r="BW256" s="407"/>
      <c r="BX256" s="408"/>
      <c r="BY256" s="408"/>
      <c r="BZ256" s="408"/>
      <c r="CA256" s="408"/>
      <c r="CB256" s="408"/>
      <c r="CC256" s="408"/>
      <c r="CD256" s="408"/>
      <c r="CE256" s="408"/>
      <c r="CF256" s="408"/>
      <c r="CG256" s="408"/>
      <c r="CH256" s="408"/>
      <c r="CI256" s="408"/>
      <c r="CJ256" s="408"/>
      <c r="CK256" s="408"/>
      <c r="CL256" s="409"/>
      <c r="CM256" s="407">
        <v>1752000</v>
      </c>
      <c r="CN256" s="408"/>
      <c r="CO256" s="408"/>
      <c r="CP256" s="408"/>
      <c r="CQ256" s="408"/>
      <c r="CR256" s="408"/>
      <c r="CS256" s="408"/>
      <c r="CT256" s="408"/>
      <c r="CU256" s="408"/>
      <c r="CV256" s="408"/>
      <c r="CW256" s="408"/>
      <c r="CX256" s="408"/>
      <c r="CY256" s="408"/>
      <c r="CZ256" s="408"/>
      <c r="DA256" s="408"/>
      <c r="DB256" s="408"/>
      <c r="DC256" s="408"/>
      <c r="DD256" s="409"/>
    </row>
    <row r="257" spans="4:108" ht="12.75" customHeight="1">
      <c r="D257" s="425" t="s">
        <v>434</v>
      </c>
      <c r="E257" s="426"/>
      <c r="F257" s="426"/>
      <c r="G257" s="426"/>
      <c r="H257" s="426"/>
      <c r="I257" s="426"/>
      <c r="J257" s="427"/>
      <c r="K257" s="416" t="s">
        <v>629</v>
      </c>
      <c r="L257" s="417"/>
      <c r="M257" s="417"/>
      <c r="N257" s="417"/>
      <c r="O257" s="417"/>
      <c r="P257" s="417"/>
      <c r="Q257" s="417"/>
      <c r="R257" s="417"/>
      <c r="S257" s="417"/>
      <c r="T257" s="417"/>
      <c r="U257" s="417"/>
      <c r="V257" s="417"/>
      <c r="W257" s="417"/>
      <c r="X257" s="417"/>
      <c r="Y257" s="417"/>
      <c r="Z257" s="417"/>
      <c r="AA257" s="417"/>
      <c r="AB257" s="417"/>
      <c r="AC257" s="417"/>
      <c r="AD257" s="417"/>
      <c r="AE257" s="417"/>
      <c r="AF257" s="417"/>
      <c r="AG257" s="417"/>
      <c r="AH257" s="417"/>
      <c r="AI257" s="417"/>
      <c r="AJ257" s="417"/>
      <c r="AK257" s="417"/>
      <c r="AL257" s="417"/>
      <c r="AM257" s="417"/>
      <c r="AN257" s="417"/>
      <c r="AO257" s="417"/>
      <c r="AP257" s="417"/>
      <c r="AQ257" s="417"/>
      <c r="AR257" s="417"/>
      <c r="AS257" s="417"/>
      <c r="AT257" s="417"/>
      <c r="AU257" s="417"/>
      <c r="AV257" s="417"/>
      <c r="AW257" s="417"/>
      <c r="AX257" s="417"/>
      <c r="AY257" s="417"/>
      <c r="AZ257" s="417"/>
      <c r="BA257" s="417"/>
      <c r="BB257" s="417"/>
      <c r="BC257" s="417"/>
      <c r="BD257" s="417"/>
      <c r="BE257" s="417"/>
      <c r="BF257" s="417"/>
      <c r="BG257" s="417"/>
      <c r="BH257" s="417"/>
      <c r="BI257" s="417"/>
      <c r="BJ257" s="417"/>
      <c r="BK257" s="417"/>
      <c r="BL257" s="417"/>
      <c r="BM257" s="417"/>
      <c r="BN257" s="417"/>
      <c r="BO257" s="417"/>
      <c r="BP257" s="417"/>
      <c r="BQ257" s="417"/>
      <c r="BR257" s="417"/>
      <c r="BS257" s="417"/>
      <c r="BT257" s="417"/>
      <c r="BU257" s="417"/>
      <c r="BV257" s="418"/>
      <c r="BW257" s="407"/>
      <c r="BX257" s="408"/>
      <c r="BY257" s="408"/>
      <c r="BZ257" s="408"/>
      <c r="CA257" s="408"/>
      <c r="CB257" s="408"/>
      <c r="CC257" s="408"/>
      <c r="CD257" s="408"/>
      <c r="CE257" s="408"/>
      <c r="CF257" s="408"/>
      <c r="CG257" s="408"/>
      <c r="CH257" s="408"/>
      <c r="CI257" s="408"/>
      <c r="CJ257" s="408"/>
      <c r="CK257" s="408"/>
      <c r="CL257" s="409"/>
      <c r="CM257" s="407">
        <v>5837.04</v>
      </c>
      <c r="CN257" s="408"/>
      <c r="CO257" s="408"/>
      <c r="CP257" s="408"/>
      <c r="CQ257" s="408"/>
      <c r="CR257" s="408"/>
      <c r="CS257" s="408"/>
      <c r="CT257" s="408"/>
      <c r="CU257" s="408"/>
      <c r="CV257" s="408"/>
      <c r="CW257" s="408"/>
      <c r="CX257" s="408"/>
      <c r="CY257" s="408"/>
      <c r="CZ257" s="408"/>
      <c r="DA257" s="408"/>
      <c r="DB257" s="408"/>
      <c r="DC257" s="408"/>
      <c r="DD257" s="409"/>
    </row>
    <row r="258" spans="4:108" ht="12.75" customHeight="1">
      <c r="D258" s="425" t="s">
        <v>434</v>
      </c>
      <c r="E258" s="426"/>
      <c r="F258" s="426"/>
      <c r="G258" s="426"/>
      <c r="H258" s="426"/>
      <c r="I258" s="426"/>
      <c r="J258" s="427"/>
      <c r="K258" s="416" t="s">
        <v>684</v>
      </c>
      <c r="L258" s="417"/>
      <c r="M258" s="417"/>
      <c r="N258" s="417"/>
      <c r="O258" s="417"/>
      <c r="P258" s="417"/>
      <c r="Q258" s="417"/>
      <c r="R258" s="417"/>
      <c r="S258" s="417"/>
      <c r="T258" s="417"/>
      <c r="U258" s="417"/>
      <c r="V258" s="417"/>
      <c r="W258" s="417"/>
      <c r="X258" s="417"/>
      <c r="Y258" s="417"/>
      <c r="Z258" s="417"/>
      <c r="AA258" s="417"/>
      <c r="AB258" s="417"/>
      <c r="AC258" s="417"/>
      <c r="AD258" s="417"/>
      <c r="AE258" s="417"/>
      <c r="AF258" s="417"/>
      <c r="AG258" s="417"/>
      <c r="AH258" s="417"/>
      <c r="AI258" s="417"/>
      <c r="AJ258" s="417"/>
      <c r="AK258" s="417"/>
      <c r="AL258" s="417"/>
      <c r="AM258" s="417"/>
      <c r="AN258" s="417"/>
      <c r="AO258" s="417"/>
      <c r="AP258" s="417"/>
      <c r="AQ258" s="417"/>
      <c r="AR258" s="417"/>
      <c r="AS258" s="417"/>
      <c r="AT258" s="417"/>
      <c r="AU258" s="417"/>
      <c r="AV258" s="417"/>
      <c r="AW258" s="417"/>
      <c r="AX258" s="417"/>
      <c r="AY258" s="417"/>
      <c r="AZ258" s="417"/>
      <c r="BA258" s="417"/>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8"/>
      <c r="BW258" s="407"/>
      <c r="BX258" s="408"/>
      <c r="BY258" s="408"/>
      <c r="BZ258" s="408"/>
      <c r="CA258" s="408"/>
      <c r="CB258" s="408"/>
      <c r="CC258" s="408"/>
      <c r="CD258" s="408"/>
      <c r="CE258" s="408"/>
      <c r="CF258" s="408"/>
      <c r="CG258" s="408"/>
      <c r="CH258" s="408"/>
      <c r="CI258" s="408"/>
      <c r="CJ258" s="408"/>
      <c r="CK258" s="408"/>
      <c r="CL258" s="409"/>
      <c r="CM258" s="407">
        <v>58.96</v>
      </c>
      <c r="CN258" s="408"/>
      <c r="CO258" s="408"/>
      <c r="CP258" s="408"/>
      <c r="CQ258" s="408"/>
      <c r="CR258" s="408"/>
      <c r="CS258" s="408"/>
      <c r="CT258" s="408"/>
      <c r="CU258" s="408"/>
      <c r="CV258" s="408"/>
      <c r="CW258" s="408"/>
      <c r="CX258" s="408"/>
      <c r="CY258" s="408"/>
      <c r="CZ258" s="408"/>
      <c r="DA258" s="408"/>
      <c r="DB258" s="408"/>
      <c r="DC258" s="408"/>
      <c r="DD258" s="409"/>
    </row>
    <row r="259" spans="4:108" ht="12.75" customHeight="1">
      <c r="D259" s="425" t="s">
        <v>587</v>
      </c>
      <c r="E259" s="426"/>
      <c r="F259" s="426"/>
      <c r="G259" s="426"/>
      <c r="H259" s="426"/>
      <c r="I259" s="426"/>
      <c r="J259" s="427"/>
      <c r="K259" s="416" t="s">
        <v>659</v>
      </c>
      <c r="L259" s="417"/>
      <c r="M259" s="417"/>
      <c r="N259" s="417"/>
      <c r="O259" s="417"/>
      <c r="P259" s="417"/>
      <c r="Q259" s="417"/>
      <c r="R259" s="417"/>
      <c r="S259" s="417"/>
      <c r="T259" s="417"/>
      <c r="U259" s="417"/>
      <c r="V259" s="417"/>
      <c r="W259" s="417"/>
      <c r="X259" s="417"/>
      <c r="Y259" s="417"/>
      <c r="Z259" s="417"/>
      <c r="AA259" s="417"/>
      <c r="AB259" s="417"/>
      <c r="AC259" s="417"/>
      <c r="AD259" s="417"/>
      <c r="AE259" s="417"/>
      <c r="AF259" s="417"/>
      <c r="AG259" s="417"/>
      <c r="AH259" s="417"/>
      <c r="AI259" s="417"/>
      <c r="AJ259" s="417"/>
      <c r="AK259" s="417"/>
      <c r="AL259" s="417"/>
      <c r="AM259" s="417"/>
      <c r="AN259" s="417"/>
      <c r="AO259" s="417"/>
      <c r="AP259" s="417"/>
      <c r="AQ259" s="417"/>
      <c r="AR259" s="417"/>
      <c r="AS259" s="417"/>
      <c r="AT259" s="417"/>
      <c r="AU259" s="417"/>
      <c r="AV259" s="417"/>
      <c r="AW259" s="417"/>
      <c r="AX259" s="417"/>
      <c r="AY259" s="417"/>
      <c r="AZ259" s="417"/>
      <c r="BA259" s="417"/>
      <c r="BB259" s="417"/>
      <c r="BC259" s="417"/>
      <c r="BD259" s="417"/>
      <c r="BE259" s="417"/>
      <c r="BF259" s="417"/>
      <c r="BG259" s="417"/>
      <c r="BH259" s="417"/>
      <c r="BI259" s="417"/>
      <c r="BJ259" s="417"/>
      <c r="BK259" s="417"/>
      <c r="BL259" s="417"/>
      <c r="BM259" s="417"/>
      <c r="BN259" s="417"/>
      <c r="BO259" s="417"/>
      <c r="BP259" s="417"/>
      <c r="BQ259" s="417"/>
      <c r="BR259" s="417"/>
      <c r="BS259" s="417"/>
      <c r="BT259" s="417"/>
      <c r="BU259" s="417"/>
      <c r="BV259" s="418"/>
      <c r="BW259" s="407"/>
      <c r="BX259" s="408"/>
      <c r="BY259" s="408"/>
      <c r="BZ259" s="408"/>
      <c r="CA259" s="408"/>
      <c r="CB259" s="408"/>
      <c r="CC259" s="408"/>
      <c r="CD259" s="408"/>
      <c r="CE259" s="408"/>
      <c r="CF259" s="408"/>
      <c r="CG259" s="408"/>
      <c r="CH259" s="408"/>
      <c r="CI259" s="408"/>
      <c r="CJ259" s="408"/>
      <c r="CK259" s="408"/>
      <c r="CL259" s="409"/>
      <c r="CM259" s="407">
        <f>3265.4-2265.4</f>
        <v>1000</v>
      </c>
      <c r="CN259" s="408"/>
      <c r="CO259" s="408"/>
      <c r="CP259" s="408"/>
      <c r="CQ259" s="408"/>
      <c r="CR259" s="408"/>
      <c r="CS259" s="408"/>
      <c r="CT259" s="408"/>
      <c r="CU259" s="408"/>
      <c r="CV259" s="408"/>
      <c r="CW259" s="408"/>
      <c r="CX259" s="408"/>
      <c r="CY259" s="408"/>
      <c r="CZ259" s="408"/>
      <c r="DA259" s="408"/>
      <c r="DB259" s="408"/>
      <c r="DC259" s="408"/>
      <c r="DD259" s="409"/>
    </row>
    <row r="260" spans="4:108">
      <c r="D260" s="410"/>
      <c r="E260" s="410"/>
      <c r="F260" s="410"/>
      <c r="G260" s="410"/>
      <c r="H260" s="410"/>
      <c r="I260" s="410"/>
      <c r="J260" s="410"/>
      <c r="K260" s="510" t="s">
        <v>268</v>
      </c>
      <c r="L260" s="511"/>
      <c r="M260" s="511"/>
      <c r="N260" s="511"/>
      <c r="O260" s="511"/>
      <c r="P260" s="511"/>
      <c r="Q260" s="511"/>
      <c r="R260" s="511"/>
      <c r="S260" s="511"/>
      <c r="T260" s="511"/>
      <c r="U260" s="511"/>
      <c r="V260" s="511"/>
      <c r="W260" s="511"/>
      <c r="X260" s="511"/>
      <c r="Y260" s="511"/>
      <c r="Z260" s="511"/>
      <c r="AA260" s="511"/>
      <c r="AB260" s="511"/>
      <c r="AC260" s="511"/>
      <c r="AD260" s="511"/>
      <c r="AE260" s="511"/>
      <c r="AF260" s="511"/>
      <c r="AG260" s="511"/>
      <c r="AH260" s="511"/>
      <c r="AI260" s="511"/>
      <c r="AJ260" s="511"/>
      <c r="AK260" s="511"/>
      <c r="AL260" s="511"/>
      <c r="AM260" s="511"/>
      <c r="AN260" s="511"/>
      <c r="AO260" s="511"/>
      <c r="AP260" s="511"/>
      <c r="AQ260" s="511"/>
      <c r="AR260" s="511"/>
      <c r="AS260" s="511"/>
      <c r="AT260" s="511"/>
      <c r="AU260" s="511"/>
      <c r="AV260" s="511"/>
      <c r="AW260" s="511"/>
      <c r="AX260" s="511"/>
      <c r="AY260" s="511"/>
      <c r="AZ260" s="511"/>
      <c r="BA260" s="511"/>
      <c r="BB260" s="511"/>
      <c r="BC260" s="511"/>
      <c r="BD260" s="511"/>
      <c r="BE260" s="511"/>
      <c r="BF260" s="511"/>
      <c r="BG260" s="511"/>
      <c r="BH260" s="511"/>
      <c r="BI260" s="511"/>
      <c r="BJ260" s="511"/>
      <c r="BK260" s="511"/>
      <c r="BL260" s="511"/>
      <c r="BM260" s="511"/>
      <c r="BN260" s="511"/>
      <c r="BO260" s="511"/>
      <c r="BP260" s="511"/>
      <c r="BQ260" s="511"/>
      <c r="BR260" s="511"/>
      <c r="BS260" s="511"/>
      <c r="BT260" s="511"/>
      <c r="BU260" s="511"/>
      <c r="BV260" s="512"/>
      <c r="BW260" s="414" t="s">
        <v>33</v>
      </c>
      <c r="BX260" s="414"/>
      <c r="BY260" s="414"/>
      <c r="BZ260" s="414"/>
      <c r="CA260" s="414"/>
      <c r="CB260" s="414"/>
      <c r="CC260" s="414"/>
      <c r="CD260" s="414"/>
      <c r="CE260" s="414"/>
      <c r="CF260" s="414"/>
      <c r="CG260" s="414"/>
      <c r="CH260" s="414"/>
      <c r="CI260" s="414"/>
      <c r="CJ260" s="414"/>
      <c r="CK260" s="414"/>
      <c r="CL260" s="414"/>
      <c r="CM260" s="414">
        <f>SUM(CM239:CM259)</f>
        <v>5995921.1299999999</v>
      </c>
      <c r="CN260" s="414"/>
      <c r="CO260" s="414"/>
      <c r="CP260" s="414"/>
      <c r="CQ260" s="414"/>
      <c r="CR260" s="414"/>
      <c r="CS260" s="414"/>
      <c r="CT260" s="414"/>
      <c r="CU260" s="414"/>
      <c r="CV260" s="414"/>
      <c r="CW260" s="414"/>
      <c r="CX260" s="414"/>
      <c r="CY260" s="414"/>
      <c r="CZ260" s="414"/>
      <c r="DA260" s="414"/>
      <c r="DB260" s="414"/>
      <c r="DC260" s="414"/>
      <c r="DD260" s="414"/>
    </row>
    <row r="261" spans="4:108" ht="16.5" customHeight="1">
      <c r="D261" s="421" t="s">
        <v>620</v>
      </c>
      <c r="E261" s="421"/>
      <c r="F261" s="421"/>
      <c r="G261" s="421"/>
      <c r="H261" s="421"/>
      <c r="I261" s="421"/>
      <c r="J261" s="421"/>
      <c r="K261" s="421"/>
      <c r="L261" s="421"/>
      <c r="M261" s="421"/>
      <c r="N261" s="421"/>
      <c r="O261" s="421"/>
      <c r="P261" s="421"/>
      <c r="Q261" s="421"/>
      <c r="R261" s="421"/>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1"/>
      <c r="AN261" s="421"/>
      <c r="AO261" s="421"/>
      <c r="AP261" s="421"/>
      <c r="AQ261" s="421"/>
      <c r="AR261" s="421"/>
      <c r="AS261" s="421"/>
      <c r="AT261" s="421"/>
      <c r="AU261" s="421"/>
      <c r="AV261" s="421"/>
      <c r="AW261" s="421"/>
      <c r="AX261" s="421"/>
      <c r="AY261" s="421"/>
      <c r="AZ261" s="421"/>
      <c r="BA261" s="421"/>
      <c r="BB261" s="421"/>
      <c r="BC261" s="421"/>
      <c r="BD261" s="421"/>
      <c r="BE261" s="421"/>
      <c r="BF261" s="421"/>
      <c r="BG261" s="421"/>
      <c r="BH261" s="421"/>
      <c r="BI261" s="421"/>
      <c r="BJ261" s="421"/>
      <c r="BK261" s="421"/>
      <c r="BL261" s="421"/>
      <c r="BM261" s="421"/>
      <c r="BN261" s="421"/>
      <c r="BO261" s="421"/>
      <c r="BP261" s="421"/>
      <c r="BQ261" s="421"/>
      <c r="BR261" s="421"/>
      <c r="BS261" s="421"/>
      <c r="BT261" s="421"/>
      <c r="BU261" s="421"/>
      <c r="BV261" s="421"/>
      <c r="BW261" s="421"/>
      <c r="BX261" s="421"/>
      <c r="BY261" s="421"/>
      <c r="BZ261" s="421"/>
      <c r="CA261" s="421"/>
      <c r="CB261" s="421"/>
      <c r="CC261" s="421"/>
      <c r="CD261" s="421"/>
      <c r="CE261" s="421"/>
      <c r="CF261" s="421"/>
      <c r="CG261" s="421"/>
      <c r="CH261" s="421"/>
      <c r="CI261" s="421"/>
      <c r="CJ261" s="421"/>
      <c r="CK261" s="421"/>
      <c r="CL261" s="421"/>
      <c r="CM261" s="421"/>
      <c r="CN261" s="421"/>
      <c r="CO261" s="421"/>
      <c r="CP261" s="421"/>
      <c r="CQ261" s="421"/>
      <c r="CR261" s="421"/>
      <c r="CS261" s="421"/>
      <c r="CT261" s="421"/>
      <c r="CU261" s="421"/>
      <c r="CV261" s="421"/>
      <c r="CW261" s="421"/>
      <c r="CX261" s="421"/>
      <c r="CY261" s="421"/>
      <c r="CZ261" s="421"/>
      <c r="DA261" s="421"/>
      <c r="DB261" s="421"/>
      <c r="DC261" s="421"/>
      <c r="DD261" s="421"/>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503" t="s">
        <v>253</v>
      </c>
      <c r="E263" s="504"/>
      <c r="F263" s="504"/>
      <c r="G263" s="504"/>
      <c r="H263" s="504"/>
      <c r="I263" s="504"/>
      <c r="J263" s="505"/>
      <c r="K263" s="503" t="s">
        <v>317</v>
      </c>
      <c r="L263" s="504"/>
      <c r="M263" s="504"/>
      <c r="N263" s="504"/>
      <c r="O263" s="504"/>
      <c r="P263" s="504"/>
      <c r="Q263" s="504"/>
      <c r="R263" s="504"/>
      <c r="S263" s="504"/>
      <c r="T263" s="504"/>
      <c r="U263" s="504"/>
      <c r="V263" s="504"/>
      <c r="W263" s="504"/>
      <c r="X263" s="504"/>
      <c r="Y263" s="504"/>
      <c r="Z263" s="504"/>
      <c r="AA263" s="504"/>
      <c r="AB263" s="504"/>
      <c r="AC263" s="504"/>
      <c r="AD263" s="504"/>
      <c r="AE263" s="504"/>
      <c r="AF263" s="504"/>
      <c r="AG263" s="504"/>
      <c r="AH263" s="504"/>
      <c r="AI263" s="504"/>
      <c r="AJ263" s="504"/>
      <c r="AK263" s="504"/>
      <c r="AL263" s="504"/>
      <c r="AM263" s="504"/>
      <c r="AN263" s="504"/>
      <c r="AO263" s="504"/>
      <c r="AP263" s="504"/>
      <c r="AQ263" s="504"/>
      <c r="AR263" s="504"/>
      <c r="AS263" s="504"/>
      <c r="AT263" s="504"/>
      <c r="AU263" s="504"/>
      <c r="AV263" s="504"/>
      <c r="AW263" s="504"/>
      <c r="AX263" s="504"/>
      <c r="AY263" s="504"/>
      <c r="AZ263" s="504"/>
      <c r="BA263" s="504"/>
      <c r="BB263" s="504"/>
      <c r="BC263" s="504"/>
      <c r="BD263" s="504"/>
      <c r="BE263" s="504"/>
      <c r="BF263" s="504"/>
      <c r="BG263" s="504"/>
      <c r="BH263" s="504"/>
      <c r="BI263" s="504"/>
      <c r="BJ263" s="504"/>
      <c r="BK263" s="504"/>
      <c r="BL263" s="504"/>
      <c r="BM263" s="504"/>
      <c r="BN263" s="504"/>
      <c r="BO263" s="504"/>
      <c r="BP263" s="504"/>
      <c r="BQ263" s="504"/>
      <c r="BR263" s="504"/>
      <c r="BS263" s="504"/>
      <c r="BT263" s="504"/>
      <c r="BU263" s="504"/>
      <c r="BV263" s="505"/>
      <c r="BW263" s="503" t="s">
        <v>367</v>
      </c>
      <c r="BX263" s="504"/>
      <c r="BY263" s="504"/>
      <c r="BZ263" s="504"/>
      <c r="CA263" s="504"/>
      <c r="CB263" s="504"/>
      <c r="CC263" s="504"/>
      <c r="CD263" s="504"/>
      <c r="CE263" s="504"/>
      <c r="CF263" s="504"/>
      <c r="CG263" s="504"/>
      <c r="CH263" s="504"/>
      <c r="CI263" s="504"/>
      <c r="CJ263" s="504"/>
      <c r="CK263" s="504"/>
      <c r="CL263" s="505"/>
      <c r="CM263" s="503" t="s">
        <v>368</v>
      </c>
      <c r="CN263" s="504"/>
      <c r="CO263" s="504"/>
      <c r="CP263" s="504"/>
      <c r="CQ263" s="504"/>
      <c r="CR263" s="504"/>
      <c r="CS263" s="504"/>
      <c r="CT263" s="504"/>
      <c r="CU263" s="504"/>
      <c r="CV263" s="504"/>
      <c r="CW263" s="504"/>
      <c r="CX263" s="504"/>
      <c r="CY263" s="504"/>
      <c r="CZ263" s="504"/>
      <c r="DA263" s="504"/>
      <c r="DB263" s="504"/>
      <c r="DC263" s="504"/>
      <c r="DD263" s="505"/>
    </row>
    <row r="264" spans="4:108">
      <c r="D264" s="515">
        <v>1</v>
      </c>
      <c r="E264" s="515"/>
      <c r="F264" s="515"/>
      <c r="G264" s="515"/>
      <c r="H264" s="515"/>
      <c r="I264" s="515"/>
      <c r="J264" s="515"/>
      <c r="K264" s="515">
        <v>2</v>
      </c>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5"/>
      <c r="BQ264" s="515"/>
      <c r="BR264" s="515"/>
      <c r="BS264" s="515"/>
      <c r="BT264" s="515"/>
      <c r="BU264" s="515"/>
      <c r="BV264" s="515"/>
      <c r="BW264" s="515">
        <v>3</v>
      </c>
      <c r="BX264" s="515"/>
      <c r="BY264" s="515"/>
      <c r="BZ264" s="515"/>
      <c r="CA264" s="515"/>
      <c r="CB264" s="515"/>
      <c r="CC264" s="515"/>
      <c r="CD264" s="515"/>
      <c r="CE264" s="515"/>
      <c r="CF264" s="515"/>
      <c r="CG264" s="515"/>
      <c r="CH264" s="515"/>
      <c r="CI264" s="515"/>
      <c r="CJ264" s="515"/>
      <c r="CK264" s="515"/>
      <c r="CL264" s="515"/>
      <c r="CM264" s="515">
        <v>4</v>
      </c>
      <c r="CN264" s="515"/>
      <c r="CO264" s="515"/>
      <c r="CP264" s="515"/>
      <c r="CQ264" s="515"/>
      <c r="CR264" s="515"/>
      <c r="CS264" s="515"/>
      <c r="CT264" s="515"/>
      <c r="CU264" s="515"/>
      <c r="CV264" s="515"/>
      <c r="CW264" s="515"/>
      <c r="CX264" s="515"/>
      <c r="CY264" s="515"/>
      <c r="CZ264" s="515"/>
      <c r="DA264" s="515"/>
      <c r="DB264" s="515"/>
      <c r="DC264" s="515"/>
      <c r="DD264" s="515"/>
    </row>
    <row r="265" spans="4:108" ht="14.25" customHeight="1">
      <c r="D265" s="415" t="s">
        <v>264</v>
      </c>
      <c r="E265" s="415"/>
      <c r="F265" s="415"/>
      <c r="G265" s="415"/>
      <c r="H265" s="415"/>
      <c r="I265" s="415"/>
      <c r="J265" s="415"/>
      <c r="K265" s="431" t="s">
        <v>621</v>
      </c>
      <c r="L265" s="516"/>
      <c r="M265" s="516"/>
      <c r="N265" s="516"/>
      <c r="O265" s="516"/>
      <c r="P265" s="516"/>
      <c r="Q265" s="516"/>
      <c r="R265" s="516"/>
      <c r="S265" s="516"/>
      <c r="T265" s="516"/>
      <c r="U265" s="516"/>
      <c r="V265" s="516"/>
      <c r="W265" s="516"/>
      <c r="X265" s="516"/>
      <c r="Y265" s="516"/>
      <c r="Z265" s="516"/>
      <c r="AA265" s="516"/>
      <c r="AB265" s="516"/>
      <c r="AC265" s="516"/>
      <c r="AD265" s="516"/>
      <c r="AE265" s="516"/>
      <c r="AF265" s="516"/>
      <c r="AG265" s="516"/>
      <c r="AH265" s="516"/>
      <c r="AI265" s="516"/>
      <c r="AJ265" s="516"/>
      <c r="AK265" s="516"/>
      <c r="AL265" s="516"/>
      <c r="AM265" s="516"/>
      <c r="AN265" s="516"/>
      <c r="AO265" s="516"/>
      <c r="AP265" s="516"/>
      <c r="AQ265" s="516"/>
      <c r="AR265" s="516"/>
      <c r="AS265" s="516"/>
      <c r="AT265" s="516"/>
      <c r="AU265" s="516"/>
      <c r="AV265" s="516"/>
      <c r="AW265" s="516"/>
      <c r="AX265" s="516"/>
      <c r="AY265" s="516"/>
      <c r="AZ265" s="516"/>
      <c r="BA265" s="516"/>
      <c r="BB265" s="516"/>
      <c r="BC265" s="516"/>
      <c r="BD265" s="516"/>
      <c r="BE265" s="516"/>
      <c r="BF265" s="516"/>
      <c r="BG265" s="516"/>
      <c r="BH265" s="516"/>
      <c r="BI265" s="516"/>
      <c r="BJ265" s="516"/>
      <c r="BK265" s="516"/>
      <c r="BL265" s="516"/>
      <c r="BM265" s="516"/>
      <c r="BN265" s="516"/>
      <c r="BO265" s="516"/>
      <c r="BP265" s="516"/>
      <c r="BQ265" s="516"/>
      <c r="BR265" s="516"/>
      <c r="BS265" s="516"/>
      <c r="BT265" s="516"/>
      <c r="BU265" s="516"/>
      <c r="BV265" s="517"/>
      <c r="BW265" s="509"/>
      <c r="BX265" s="509"/>
      <c r="BY265" s="509"/>
      <c r="BZ265" s="509"/>
      <c r="CA265" s="509"/>
      <c r="CB265" s="509"/>
      <c r="CC265" s="509"/>
      <c r="CD265" s="509"/>
      <c r="CE265" s="509"/>
      <c r="CF265" s="509"/>
      <c r="CG265" s="509"/>
      <c r="CH265" s="509"/>
      <c r="CI265" s="509"/>
      <c r="CJ265" s="509"/>
      <c r="CK265" s="509"/>
      <c r="CL265" s="509"/>
      <c r="CM265" s="509">
        <f>6700-6700</f>
        <v>0</v>
      </c>
      <c r="CN265" s="509"/>
      <c r="CO265" s="509"/>
      <c r="CP265" s="509"/>
      <c r="CQ265" s="509"/>
      <c r="CR265" s="509"/>
      <c r="CS265" s="509"/>
      <c r="CT265" s="509"/>
      <c r="CU265" s="509"/>
      <c r="CV265" s="509"/>
      <c r="CW265" s="509"/>
      <c r="CX265" s="509"/>
      <c r="CY265" s="509"/>
      <c r="CZ265" s="509"/>
      <c r="DA265" s="509"/>
      <c r="DB265" s="509"/>
      <c r="DC265" s="509"/>
      <c r="DD265" s="509"/>
    </row>
    <row r="266" spans="4:108" ht="12.75" customHeight="1">
      <c r="D266" s="415" t="s">
        <v>265</v>
      </c>
      <c r="E266" s="415"/>
      <c r="F266" s="415"/>
      <c r="G266" s="415"/>
      <c r="H266" s="415"/>
      <c r="I266" s="415"/>
      <c r="J266" s="415"/>
      <c r="K266" s="431" t="s">
        <v>623</v>
      </c>
      <c r="L266" s="516"/>
      <c r="M266" s="516"/>
      <c r="N266" s="516"/>
      <c r="O266" s="516"/>
      <c r="P266" s="516"/>
      <c r="Q266" s="516"/>
      <c r="R266" s="516"/>
      <c r="S266" s="516"/>
      <c r="T266" s="516"/>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6"/>
      <c r="AT266" s="516"/>
      <c r="AU266" s="516"/>
      <c r="AV266" s="516"/>
      <c r="AW266" s="516"/>
      <c r="AX266" s="516"/>
      <c r="AY266" s="516"/>
      <c r="AZ266" s="516"/>
      <c r="BA266" s="516"/>
      <c r="BB266" s="516"/>
      <c r="BC266" s="516"/>
      <c r="BD266" s="516"/>
      <c r="BE266" s="516"/>
      <c r="BF266" s="516"/>
      <c r="BG266" s="516"/>
      <c r="BH266" s="516"/>
      <c r="BI266" s="516"/>
      <c r="BJ266" s="516"/>
      <c r="BK266" s="516"/>
      <c r="BL266" s="516"/>
      <c r="BM266" s="516"/>
      <c r="BN266" s="516"/>
      <c r="BO266" s="516"/>
      <c r="BP266" s="516"/>
      <c r="BQ266" s="516"/>
      <c r="BR266" s="516"/>
      <c r="BS266" s="516"/>
      <c r="BT266" s="516"/>
      <c r="BU266" s="516"/>
      <c r="BV266" s="517"/>
      <c r="BW266" s="509"/>
      <c r="BX266" s="509"/>
      <c r="BY266" s="509"/>
      <c r="BZ266" s="509"/>
      <c r="CA266" s="509"/>
      <c r="CB266" s="509"/>
      <c r="CC266" s="509"/>
      <c r="CD266" s="509"/>
      <c r="CE266" s="509"/>
      <c r="CF266" s="509"/>
      <c r="CG266" s="509"/>
      <c r="CH266" s="509"/>
      <c r="CI266" s="509"/>
      <c r="CJ266" s="509"/>
      <c r="CK266" s="509"/>
      <c r="CL266" s="509"/>
      <c r="CM266" s="509"/>
      <c r="CN266" s="509"/>
      <c r="CO266" s="509"/>
      <c r="CP266" s="509"/>
      <c r="CQ266" s="509"/>
      <c r="CR266" s="509"/>
      <c r="CS266" s="509"/>
      <c r="CT266" s="509"/>
      <c r="CU266" s="509"/>
      <c r="CV266" s="509"/>
      <c r="CW266" s="509"/>
      <c r="CX266" s="509"/>
      <c r="CY266" s="509"/>
      <c r="CZ266" s="509"/>
      <c r="DA266" s="509"/>
      <c r="DB266" s="509"/>
      <c r="DC266" s="509"/>
      <c r="DD266" s="509"/>
    </row>
    <row r="267" spans="4:108" ht="12.75" customHeight="1">
      <c r="D267" s="415" t="s">
        <v>266</v>
      </c>
      <c r="E267" s="415"/>
      <c r="F267" s="415"/>
      <c r="G267" s="415"/>
      <c r="H267" s="415"/>
      <c r="I267" s="415"/>
      <c r="J267" s="415"/>
      <c r="K267" s="411" t="s">
        <v>636</v>
      </c>
      <c r="L267" s="436"/>
      <c r="M267" s="436"/>
      <c r="N267" s="436"/>
      <c r="O267" s="436"/>
      <c r="P267" s="436"/>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7"/>
      <c r="BW267" s="509"/>
      <c r="BX267" s="509"/>
      <c r="BY267" s="509"/>
      <c r="BZ267" s="509"/>
      <c r="CA267" s="509"/>
      <c r="CB267" s="509"/>
      <c r="CC267" s="509"/>
      <c r="CD267" s="509"/>
      <c r="CE267" s="509"/>
      <c r="CF267" s="509"/>
      <c r="CG267" s="509"/>
      <c r="CH267" s="509"/>
      <c r="CI267" s="509"/>
      <c r="CJ267" s="509"/>
      <c r="CK267" s="509"/>
      <c r="CL267" s="509"/>
      <c r="CM267" s="509"/>
      <c r="CN267" s="509"/>
      <c r="CO267" s="509"/>
      <c r="CP267" s="509"/>
      <c r="CQ267" s="509"/>
      <c r="CR267" s="509"/>
      <c r="CS267" s="509"/>
      <c r="CT267" s="509"/>
      <c r="CU267" s="509"/>
      <c r="CV267" s="509"/>
      <c r="CW267" s="509"/>
      <c r="CX267" s="509"/>
      <c r="CY267" s="509"/>
      <c r="CZ267" s="509"/>
      <c r="DA267" s="509"/>
      <c r="DB267" s="509"/>
      <c r="DC267" s="509"/>
      <c r="DD267" s="509"/>
    </row>
    <row r="268" spans="4:108" ht="12.75" customHeight="1">
      <c r="D268" s="415" t="s">
        <v>267</v>
      </c>
      <c r="E268" s="415"/>
      <c r="F268" s="415"/>
      <c r="G268" s="415"/>
      <c r="H268" s="415"/>
      <c r="I268" s="415"/>
      <c r="J268" s="415"/>
      <c r="K268" s="411"/>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509"/>
      <c r="BX268" s="509"/>
      <c r="BY268" s="509"/>
      <c r="BZ268" s="509"/>
      <c r="CA268" s="509"/>
      <c r="CB268" s="509"/>
      <c r="CC268" s="509"/>
      <c r="CD268" s="509"/>
      <c r="CE268" s="509"/>
      <c r="CF268" s="509"/>
      <c r="CG268" s="509"/>
      <c r="CH268" s="509"/>
      <c r="CI268" s="509"/>
      <c r="CJ268" s="509"/>
      <c r="CK268" s="509"/>
      <c r="CL268" s="509"/>
      <c r="CM268" s="509"/>
      <c r="CN268" s="509"/>
      <c r="CO268" s="509"/>
      <c r="CP268" s="509"/>
      <c r="CQ268" s="509"/>
      <c r="CR268" s="509"/>
      <c r="CS268" s="509"/>
      <c r="CT268" s="509"/>
      <c r="CU268" s="509"/>
      <c r="CV268" s="509"/>
      <c r="CW268" s="509"/>
      <c r="CX268" s="509"/>
      <c r="CY268" s="509"/>
      <c r="CZ268" s="509"/>
      <c r="DA268" s="509"/>
      <c r="DB268" s="509"/>
      <c r="DC268" s="509"/>
      <c r="DD268" s="509"/>
    </row>
    <row r="269" spans="4:108" ht="12.75" customHeight="1">
      <c r="D269" s="415"/>
      <c r="E269" s="415"/>
      <c r="F269" s="415"/>
      <c r="G269" s="415"/>
      <c r="H269" s="415"/>
      <c r="I269" s="415"/>
      <c r="J269" s="415"/>
      <c r="K269" s="518" t="s">
        <v>268</v>
      </c>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c r="AX269" s="519"/>
      <c r="AY269" s="519"/>
      <c r="AZ269" s="519"/>
      <c r="BA269" s="519"/>
      <c r="BB269" s="519"/>
      <c r="BC269" s="519"/>
      <c r="BD269" s="519"/>
      <c r="BE269" s="519"/>
      <c r="BF269" s="519"/>
      <c r="BG269" s="519"/>
      <c r="BH269" s="519"/>
      <c r="BI269" s="519"/>
      <c r="BJ269" s="519"/>
      <c r="BK269" s="519"/>
      <c r="BL269" s="519"/>
      <c r="BM269" s="519"/>
      <c r="BN269" s="519"/>
      <c r="BO269" s="519"/>
      <c r="BP269" s="519"/>
      <c r="BQ269" s="519"/>
      <c r="BR269" s="519"/>
      <c r="BS269" s="519"/>
      <c r="BT269" s="519"/>
      <c r="BU269" s="519"/>
      <c r="BV269" s="520"/>
      <c r="BW269" s="509" t="s">
        <v>33</v>
      </c>
      <c r="BX269" s="509"/>
      <c r="BY269" s="509"/>
      <c r="BZ269" s="509"/>
      <c r="CA269" s="509"/>
      <c r="CB269" s="509"/>
      <c r="CC269" s="509"/>
      <c r="CD269" s="509"/>
      <c r="CE269" s="509"/>
      <c r="CF269" s="509"/>
      <c r="CG269" s="509"/>
      <c r="CH269" s="509"/>
      <c r="CI269" s="509"/>
      <c r="CJ269" s="509"/>
      <c r="CK269" s="509"/>
      <c r="CL269" s="509"/>
      <c r="CM269" s="509">
        <f>SUM(CM265:CM268)</f>
        <v>0</v>
      </c>
      <c r="CN269" s="509"/>
      <c r="CO269" s="509"/>
      <c r="CP269" s="509"/>
      <c r="CQ269" s="509"/>
      <c r="CR269" s="509"/>
      <c r="CS269" s="509"/>
      <c r="CT269" s="509"/>
      <c r="CU269" s="509"/>
      <c r="CV269" s="509"/>
      <c r="CW269" s="509"/>
      <c r="CX269" s="509"/>
      <c r="CY269" s="509"/>
      <c r="CZ269" s="509"/>
      <c r="DA269" s="509"/>
      <c r="DB269" s="509"/>
      <c r="DC269" s="509"/>
      <c r="DD269" s="509"/>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513" t="s">
        <v>669</v>
      </c>
      <c r="E271" s="514"/>
      <c r="F271" s="514"/>
      <c r="G271" s="514"/>
      <c r="H271" s="514"/>
      <c r="I271" s="514"/>
      <c r="J271" s="514"/>
      <c r="K271" s="514"/>
      <c r="L271" s="514"/>
      <c r="M271" s="514"/>
      <c r="N271" s="514"/>
      <c r="O271" s="514"/>
      <c r="P271" s="514"/>
      <c r="Q271" s="514"/>
      <c r="R271" s="514"/>
      <c r="S271" s="514"/>
      <c r="T271" s="514"/>
      <c r="U271" s="514"/>
      <c r="V271" s="514"/>
      <c r="W271" s="514"/>
      <c r="X271" s="514"/>
      <c r="Y271" s="514"/>
      <c r="Z271" s="514"/>
      <c r="AA271" s="514"/>
      <c r="AB271" s="514"/>
      <c r="AC271" s="514"/>
      <c r="AD271" s="514"/>
      <c r="AE271" s="514"/>
      <c r="AF271" s="514"/>
      <c r="AG271" s="514"/>
      <c r="AH271" s="514"/>
      <c r="AI271" s="514"/>
      <c r="AJ271" s="514"/>
      <c r="AK271" s="514"/>
      <c r="AL271" s="514"/>
      <c r="AM271" s="514"/>
      <c r="AN271" s="514"/>
      <c r="AO271" s="514"/>
      <c r="AP271" s="514"/>
      <c r="AQ271" s="514"/>
      <c r="AR271" s="514"/>
      <c r="AS271" s="514"/>
      <c r="AT271" s="514"/>
      <c r="AU271" s="514"/>
      <c r="AV271" s="514"/>
      <c r="AW271" s="514"/>
      <c r="AX271" s="514"/>
      <c r="AY271" s="514"/>
      <c r="AZ271" s="514"/>
      <c r="BA271" s="514"/>
      <c r="BB271" s="514"/>
      <c r="BC271" s="514"/>
      <c r="BD271" s="514"/>
      <c r="BE271" s="514"/>
      <c r="BF271" s="514"/>
      <c r="BG271" s="514"/>
      <c r="BH271" s="514"/>
      <c r="BI271" s="514"/>
      <c r="BJ271" s="514"/>
      <c r="BK271" s="514"/>
      <c r="BL271" s="514"/>
      <c r="BM271" s="514"/>
      <c r="BN271" s="514"/>
      <c r="BO271" s="514"/>
      <c r="BP271" s="514"/>
      <c r="BQ271" s="514"/>
      <c r="BR271" s="514"/>
      <c r="BS271" s="514"/>
      <c r="BT271" s="514"/>
      <c r="BU271" s="514"/>
      <c r="BV271" s="514"/>
      <c r="BW271" s="514"/>
      <c r="BX271" s="514"/>
      <c r="BY271" s="514"/>
      <c r="BZ271" s="514"/>
      <c r="CA271" s="514"/>
      <c r="CB271" s="514"/>
      <c r="CC271" s="514"/>
      <c r="CD271" s="514"/>
      <c r="CE271" s="514"/>
      <c r="CF271" s="514"/>
      <c r="CG271" s="514"/>
      <c r="CH271" s="514"/>
      <c r="CI271" s="514"/>
      <c r="CJ271" s="514"/>
      <c r="CK271" s="514"/>
      <c r="CL271" s="514"/>
      <c r="CM271" s="514"/>
      <c r="CN271" s="514"/>
      <c r="CO271" s="514"/>
      <c r="CP271" s="514"/>
      <c r="CQ271" s="514"/>
      <c r="CR271" s="514"/>
      <c r="CS271" s="514"/>
      <c r="CT271" s="514"/>
      <c r="CU271" s="514"/>
      <c r="CV271" s="514"/>
      <c r="CW271" s="514"/>
      <c r="CX271" s="514"/>
      <c r="CY271" s="514"/>
      <c r="CZ271" s="514"/>
      <c r="DA271" s="514"/>
      <c r="DB271" s="514"/>
      <c r="DC271" s="514"/>
      <c r="DD271" s="514"/>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22" t="s">
        <v>253</v>
      </c>
      <c r="E273" s="423"/>
      <c r="F273" s="423"/>
      <c r="G273" s="423"/>
      <c r="H273" s="423"/>
      <c r="I273" s="423"/>
      <c r="J273" s="424"/>
      <c r="K273" s="422" t="s">
        <v>317</v>
      </c>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4"/>
      <c r="BG273" s="422" t="s">
        <v>358</v>
      </c>
      <c r="BH273" s="423"/>
      <c r="BI273" s="423"/>
      <c r="BJ273" s="423"/>
      <c r="BK273" s="423"/>
      <c r="BL273" s="423"/>
      <c r="BM273" s="423"/>
      <c r="BN273" s="423"/>
      <c r="BO273" s="423"/>
      <c r="BP273" s="423"/>
      <c r="BQ273" s="423"/>
      <c r="BR273" s="423"/>
      <c r="BS273" s="423"/>
      <c r="BT273" s="423"/>
      <c r="BU273" s="423"/>
      <c r="BV273" s="424"/>
      <c r="BW273" s="422" t="s">
        <v>371</v>
      </c>
      <c r="BX273" s="423"/>
      <c r="BY273" s="423"/>
      <c r="BZ273" s="423"/>
      <c r="CA273" s="423"/>
      <c r="CB273" s="423"/>
      <c r="CC273" s="423"/>
      <c r="CD273" s="423"/>
      <c r="CE273" s="423"/>
      <c r="CF273" s="423"/>
      <c r="CG273" s="423"/>
      <c r="CH273" s="423"/>
      <c r="CI273" s="423"/>
      <c r="CJ273" s="423"/>
      <c r="CK273" s="423"/>
      <c r="CL273" s="424"/>
      <c r="CM273" s="422" t="s">
        <v>372</v>
      </c>
      <c r="CN273" s="423"/>
      <c r="CO273" s="423"/>
      <c r="CP273" s="423"/>
      <c r="CQ273" s="423"/>
      <c r="CR273" s="423"/>
      <c r="CS273" s="423"/>
      <c r="CT273" s="423"/>
      <c r="CU273" s="423"/>
      <c r="CV273" s="423"/>
      <c r="CW273" s="423"/>
      <c r="CX273" s="423"/>
      <c r="CY273" s="423"/>
      <c r="CZ273" s="423"/>
      <c r="DA273" s="423"/>
      <c r="DB273" s="423"/>
      <c r="DC273" s="423"/>
      <c r="DD273" s="424"/>
    </row>
    <row r="274" spans="4:108">
      <c r="D274" s="439"/>
      <c r="E274" s="439"/>
      <c r="F274" s="439"/>
      <c r="G274" s="439"/>
      <c r="H274" s="439"/>
      <c r="I274" s="439"/>
      <c r="J274" s="439"/>
      <c r="K274" s="439">
        <v>1</v>
      </c>
      <c r="L274" s="439"/>
      <c r="M274" s="439"/>
      <c r="N274" s="439"/>
      <c r="O274" s="439"/>
      <c r="P274" s="439"/>
      <c r="Q274" s="439"/>
      <c r="R274" s="439"/>
      <c r="S274" s="439"/>
      <c r="T274" s="439"/>
      <c r="U274" s="439"/>
      <c r="V274" s="439"/>
      <c r="W274" s="439"/>
      <c r="X274" s="439"/>
      <c r="Y274" s="439"/>
      <c r="Z274" s="439"/>
      <c r="AA274" s="439"/>
      <c r="AB274" s="439"/>
      <c r="AC274" s="439"/>
      <c r="AD274" s="439"/>
      <c r="AE274" s="439"/>
      <c r="AF274" s="439"/>
      <c r="AG274" s="439"/>
      <c r="AH274" s="439"/>
      <c r="AI274" s="439"/>
      <c r="AJ274" s="439"/>
      <c r="AK274" s="439"/>
      <c r="AL274" s="439"/>
      <c r="AM274" s="439"/>
      <c r="AN274" s="439"/>
      <c r="AO274" s="439"/>
      <c r="AP274" s="439"/>
      <c r="AQ274" s="439"/>
      <c r="AR274" s="439"/>
      <c r="AS274" s="439"/>
      <c r="AT274" s="439"/>
      <c r="AU274" s="439"/>
      <c r="AV274" s="439"/>
      <c r="AW274" s="439"/>
      <c r="AX274" s="439"/>
      <c r="AY274" s="439"/>
      <c r="AZ274" s="439"/>
      <c r="BA274" s="439"/>
      <c r="BB274" s="439"/>
      <c r="BC274" s="439"/>
      <c r="BD274" s="439"/>
      <c r="BE274" s="439"/>
      <c r="BF274" s="439"/>
      <c r="BG274" s="439">
        <v>2</v>
      </c>
      <c r="BH274" s="439"/>
      <c r="BI274" s="439"/>
      <c r="BJ274" s="439"/>
      <c r="BK274" s="439"/>
      <c r="BL274" s="439"/>
      <c r="BM274" s="439"/>
      <c r="BN274" s="439"/>
      <c r="BO274" s="439"/>
      <c r="BP274" s="439"/>
      <c r="BQ274" s="439"/>
      <c r="BR274" s="439"/>
      <c r="BS274" s="439"/>
      <c r="BT274" s="439"/>
      <c r="BU274" s="439"/>
      <c r="BV274" s="439"/>
      <c r="BW274" s="439">
        <v>3</v>
      </c>
      <c r="BX274" s="439"/>
      <c r="BY274" s="439"/>
      <c r="BZ274" s="439"/>
      <c r="CA274" s="439"/>
      <c r="CB274" s="439"/>
      <c r="CC274" s="439"/>
      <c r="CD274" s="439"/>
      <c r="CE274" s="439"/>
      <c r="CF274" s="439"/>
      <c r="CG274" s="439"/>
      <c r="CH274" s="439"/>
      <c r="CI274" s="439"/>
      <c r="CJ274" s="439"/>
      <c r="CK274" s="439"/>
      <c r="CL274" s="439"/>
      <c r="CM274" s="439">
        <v>4</v>
      </c>
      <c r="CN274" s="439"/>
      <c r="CO274" s="439"/>
      <c r="CP274" s="439"/>
      <c r="CQ274" s="439"/>
      <c r="CR274" s="439"/>
      <c r="CS274" s="439"/>
      <c r="CT274" s="439"/>
      <c r="CU274" s="439"/>
      <c r="CV274" s="439"/>
      <c r="CW274" s="439"/>
      <c r="CX274" s="439"/>
      <c r="CY274" s="439"/>
      <c r="CZ274" s="439"/>
      <c r="DA274" s="439"/>
      <c r="DB274" s="439"/>
      <c r="DC274" s="439"/>
      <c r="DD274" s="439"/>
    </row>
    <row r="275" spans="4:108" ht="14.25" customHeight="1">
      <c r="D275" s="410"/>
      <c r="E275" s="410"/>
      <c r="F275" s="410"/>
      <c r="G275" s="410"/>
      <c r="H275" s="410"/>
      <c r="I275" s="410"/>
      <c r="J275" s="410"/>
      <c r="K275" s="438" t="s">
        <v>373</v>
      </c>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438"/>
      <c r="AK275" s="438"/>
      <c r="AL275" s="438"/>
      <c r="AM275" s="438"/>
      <c r="AN275" s="438"/>
      <c r="AO275" s="438"/>
      <c r="AP275" s="438"/>
      <c r="AQ275" s="438"/>
      <c r="AR275" s="438"/>
      <c r="AS275" s="438"/>
      <c r="AT275" s="438"/>
      <c r="AU275" s="438"/>
      <c r="AV275" s="438"/>
      <c r="AW275" s="438"/>
      <c r="AX275" s="438"/>
      <c r="AY275" s="438"/>
      <c r="AZ275" s="438"/>
      <c r="BA275" s="438"/>
      <c r="BB275" s="438"/>
      <c r="BC275" s="438"/>
      <c r="BD275" s="438"/>
      <c r="BE275" s="438"/>
      <c r="BF275" s="438"/>
      <c r="BG275" s="414" t="s">
        <v>33</v>
      </c>
      <c r="BH275" s="414"/>
      <c r="BI275" s="414"/>
      <c r="BJ275" s="414"/>
      <c r="BK275" s="414"/>
      <c r="BL275" s="414"/>
      <c r="BM275" s="414"/>
      <c r="BN275" s="414"/>
      <c r="BO275" s="414"/>
      <c r="BP275" s="414"/>
      <c r="BQ275" s="414"/>
      <c r="BR275" s="414"/>
      <c r="BS275" s="414"/>
      <c r="BT275" s="414"/>
      <c r="BU275" s="414"/>
      <c r="BV275" s="414"/>
      <c r="BW275" s="414" t="s">
        <v>33</v>
      </c>
      <c r="BX275" s="414"/>
      <c r="BY275" s="414"/>
      <c r="BZ275" s="414"/>
      <c r="CA275" s="414"/>
      <c r="CB275" s="414"/>
      <c r="CC275" s="414"/>
      <c r="CD275" s="414"/>
      <c r="CE275" s="414"/>
      <c r="CF275" s="414"/>
      <c r="CG275" s="414"/>
      <c r="CH275" s="414"/>
      <c r="CI275" s="414"/>
      <c r="CJ275" s="414"/>
      <c r="CK275" s="414"/>
      <c r="CL275" s="414"/>
      <c r="CM275" s="414" t="s">
        <v>33</v>
      </c>
      <c r="CN275" s="414"/>
      <c r="CO275" s="414"/>
      <c r="CP275" s="414"/>
      <c r="CQ275" s="414"/>
      <c r="CR275" s="414"/>
      <c r="CS275" s="414"/>
      <c r="CT275" s="414"/>
      <c r="CU275" s="414"/>
      <c r="CV275" s="414"/>
      <c r="CW275" s="414"/>
      <c r="CX275" s="414"/>
      <c r="CY275" s="414"/>
      <c r="CZ275" s="414"/>
      <c r="DA275" s="414"/>
      <c r="DB275" s="414"/>
      <c r="DC275" s="414"/>
      <c r="DD275" s="414"/>
    </row>
    <row r="276" spans="4:108">
      <c r="D276" s="410"/>
      <c r="E276" s="410"/>
      <c r="F276" s="410"/>
      <c r="G276" s="410"/>
      <c r="H276" s="410"/>
      <c r="I276" s="410"/>
      <c r="J276" s="410"/>
      <c r="K276" s="438" t="s">
        <v>374</v>
      </c>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c r="AX276" s="438"/>
      <c r="AY276" s="438"/>
      <c r="AZ276" s="438"/>
      <c r="BA276" s="438"/>
      <c r="BB276" s="438"/>
      <c r="BC276" s="438"/>
      <c r="BD276" s="438"/>
      <c r="BE276" s="438"/>
      <c r="BF276" s="438"/>
      <c r="BG276" s="414"/>
      <c r="BH276" s="414"/>
      <c r="BI276" s="414"/>
      <c r="BJ276" s="414"/>
      <c r="BK276" s="414"/>
      <c r="BL276" s="414"/>
      <c r="BM276" s="414"/>
      <c r="BN276" s="414"/>
      <c r="BO276" s="414"/>
      <c r="BP276" s="414"/>
      <c r="BQ276" s="414"/>
      <c r="BR276" s="414"/>
      <c r="BS276" s="414"/>
      <c r="BT276" s="414"/>
      <c r="BU276" s="414"/>
      <c r="BV276" s="414"/>
      <c r="BW276" s="414"/>
      <c r="BX276" s="414"/>
      <c r="BY276" s="414"/>
      <c r="BZ276" s="414"/>
      <c r="CA276" s="414"/>
      <c r="CB276" s="414"/>
      <c r="CC276" s="414"/>
      <c r="CD276" s="414"/>
      <c r="CE276" s="414"/>
      <c r="CF276" s="414"/>
      <c r="CG276" s="414"/>
      <c r="CH276" s="414"/>
      <c r="CI276" s="414"/>
      <c r="CJ276" s="414"/>
      <c r="CK276" s="414"/>
      <c r="CL276" s="414"/>
      <c r="CM276" s="414"/>
      <c r="CN276" s="414"/>
      <c r="CO276" s="414"/>
      <c r="CP276" s="414"/>
      <c r="CQ276" s="414"/>
      <c r="CR276" s="414"/>
      <c r="CS276" s="414"/>
      <c r="CT276" s="414"/>
      <c r="CU276" s="414"/>
      <c r="CV276" s="414"/>
      <c r="CW276" s="414"/>
      <c r="CX276" s="414"/>
      <c r="CY276" s="414"/>
      <c r="CZ276" s="414"/>
      <c r="DA276" s="414"/>
      <c r="DB276" s="414"/>
      <c r="DC276" s="414"/>
      <c r="DD276" s="414"/>
    </row>
    <row r="277" spans="4:108">
      <c r="D277" s="410"/>
      <c r="E277" s="410"/>
      <c r="F277" s="410"/>
      <c r="G277" s="410"/>
      <c r="H277" s="410"/>
      <c r="I277" s="410"/>
      <c r="J277" s="410"/>
      <c r="K277" s="411" t="s">
        <v>426</v>
      </c>
      <c r="L277" s="412"/>
      <c r="M277" s="412"/>
      <c r="N277" s="412"/>
      <c r="O277" s="412"/>
      <c r="P277" s="412"/>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3"/>
      <c r="BG277" s="428"/>
      <c r="BH277" s="429"/>
      <c r="BI277" s="429"/>
      <c r="BJ277" s="429"/>
      <c r="BK277" s="429"/>
      <c r="BL277" s="429"/>
      <c r="BM277" s="429"/>
      <c r="BN277" s="429"/>
      <c r="BO277" s="429"/>
      <c r="BP277" s="429"/>
      <c r="BQ277" s="429"/>
      <c r="BR277" s="429"/>
      <c r="BS277" s="429"/>
      <c r="BT277" s="429"/>
      <c r="BU277" s="429"/>
      <c r="BV277" s="430"/>
      <c r="BW277" s="414"/>
      <c r="BX277" s="414"/>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c r="CS277" s="414"/>
      <c r="CT277" s="414"/>
      <c r="CU277" s="414"/>
      <c r="CV277" s="414"/>
      <c r="CW277" s="414"/>
      <c r="CX277" s="414"/>
      <c r="CY277" s="414"/>
      <c r="CZ277" s="414"/>
      <c r="DA277" s="414"/>
      <c r="DB277" s="414"/>
      <c r="DC277" s="414"/>
      <c r="DD277" s="414"/>
    </row>
    <row r="278" spans="4:108">
      <c r="D278" s="410"/>
      <c r="E278" s="410"/>
      <c r="F278" s="410"/>
      <c r="G278" s="410"/>
      <c r="H278" s="410"/>
      <c r="I278" s="410"/>
      <c r="J278" s="410"/>
      <c r="K278" s="411" t="s">
        <v>633</v>
      </c>
      <c r="L278" s="412"/>
      <c r="M278" s="412"/>
      <c r="N278" s="412"/>
      <c r="O278" s="412"/>
      <c r="P278" s="412"/>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3"/>
      <c r="BG278" s="428"/>
      <c r="BH278" s="429"/>
      <c r="BI278" s="429"/>
      <c r="BJ278" s="429"/>
      <c r="BK278" s="429"/>
      <c r="BL278" s="429"/>
      <c r="BM278" s="429"/>
      <c r="BN278" s="429"/>
      <c r="BO278" s="429"/>
      <c r="BP278" s="429"/>
      <c r="BQ278" s="429"/>
      <c r="BR278" s="429"/>
      <c r="BS278" s="429"/>
      <c r="BT278" s="429"/>
      <c r="BU278" s="429"/>
      <c r="BV278" s="430"/>
      <c r="BW278" s="414"/>
      <c r="BX278" s="414"/>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c r="CS278" s="414"/>
      <c r="CT278" s="414"/>
      <c r="CU278" s="414"/>
      <c r="CV278" s="414"/>
      <c r="CW278" s="414"/>
      <c r="CX278" s="414"/>
      <c r="CY278" s="414"/>
      <c r="CZ278" s="414"/>
      <c r="DA278" s="414"/>
      <c r="DB278" s="414"/>
      <c r="DC278" s="414"/>
      <c r="DD278" s="414"/>
    </row>
    <row r="279" spans="4:108" ht="12.75" customHeight="1">
      <c r="D279" s="410"/>
      <c r="E279" s="410"/>
      <c r="F279" s="410"/>
      <c r="G279" s="410"/>
      <c r="H279" s="410"/>
      <c r="I279" s="410"/>
      <c r="J279" s="410"/>
      <c r="K279" s="411" t="s">
        <v>531</v>
      </c>
      <c r="L279" s="412"/>
      <c r="M279" s="412"/>
      <c r="N279" s="412"/>
      <c r="O279" s="412"/>
      <c r="P279" s="412"/>
      <c r="Q279" s="412"/>
      <c r="R279" s="412"/>
      <c r="S279" s="412"/>
      <c r="T279" s="412"/>
      <c r="U279" s="412"/>
      <c r="V279" s="412"/>
      <c r="W279" s="412"/>
      <c r="X279" s="412"/>
      <c r="Y279" s="412"/>
      <c r="Z279" s="412"/>
      <c r="AA279" s="412"/>
      <c r="AB279" s="412"/>
      <c r="AC279" s="412"/>
      <c r="AD279" s="412"/>
      <c r="AE279" s="412"/>
      <c r="AF279" s="412"/>
      <c r="AG279" s="412"/>
      <c r="AH279" s="412"/>
      <c r="AI279" s="412"/>
      <c r="AJ279" s="412"/>
      <c r="AK279" s="412"/>
      <c r="AL279" s="412"/>
      <c r="AM279" s="412"/>
      <c r="AN279" s="412"/>
      <c r="AO279" s="412"/>
      <c r="AP279" s="412"/>
      <c r="AQ279" s="412"/>
      <c r="AR279" s="412"/>
      <c r="AS279" s="412"/>
      <c r="AT279" s="412"/>
      <c r="AU279" s="412"/>
      <c r="AV279" s="412"/>
      <c r="AW279" s="412"/>
      <c r="AX279" s="412"/>
      <c r="AY279" s="412"/>
      <c r="AZ279" s="412"/>
      <c r="BA279" s="412"/>
      <c r="BB279" s="412"/>
      <c r="BC279" s="412"/>
      <c r="BD279" s="412"/>
      <c r="BE279" s="412"/>
      <c r="BF279" s="413"/>
      <c r="BG279" s="428"/>
      <c r="BH279" s="429"/>
      <c r="BI279" s="429"/>
      <c r="BJ279" s="429"/>
      <c r="BK279" s="429"/>
      <c r="BL279" s="429"/>
      <c r="BM279" s="429"/>
      <c r="BN279" s="429"/>
      <c r="BO279" s="429"/>
      <c r="BP279" s="429"/>
      <c r="BQ279" s="429"/>
      <c r="BR279" s="429"/>
      <c r="BS279" s="429"/>
      <c r="BT279" s="429"/>
      <c r="BU279" s="429"/>
      <c r="BV279" s="430"/>
      <c r="BW279" s="414"/>
      <c r="BX279" s="414"/>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c r="CS279" s="414"/>
      <c r="CT279" s="414"/>
      <c r="CU279" s="414"/>
      <c r="CV279" s="414"/>
      <c r="CW279" s="414"/>
      <c r="CX279" s="414"/>
      <c r="CY279" s="414"/>
      <c r="CZ279" s="414"/>
      <c r="DA279" s="414"/>
      <c r="DB279" s="414"/>
      <c r="DC279" s="414"/>
      <c r="DD279" s="414"/>
    </row>
    <row r="280" spans="4:108" ht="12.75" customHeight="1">
      <c r="D280" s="410"/>
      <c r="E280" s="410"/>
      <c r="F280" s="410"/>
      <c r="G280" s="410"/>
      <c r="H280" s="410"/>
      <c r="I280" s="410"/>
      <c r="J280" s="410"/>
      <c r="K280" s="411" t="s">
        <v>531</v>
      </c>
      <c r="L280" s="412"/>
      <c r="M280" s="412"/>
      <c r="N280" s="412"/>
      <c r="O280" s="412"/>
      <c r="P280" s="412"/>
      <c r="Q280" s="412"/>
      <c r="R280" s="412"/>
      <c r="S280" s="412"/>
      <c r="T280" s="412"/>
      <c r="U280" s="412"/>
      <c r="V280" s="412"/>
      <c r="W280" s="412"/>
      <c r="X280" s="412"/>
      <c r="Y280" s="412"/>
      <c r="Z280" s="412"/>
      <c r="AA280" s="412"/>
      <c r="AB280" s="412"/>
      <c r="AC280" s="412"/>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2"/>
      <c r="AY280" s="412"/>
      <c r="AZ280" s="412"/>
      <c r="BA280" s="412"/>
      <c r="BB280" s="412"/>
      <c r="BC280" s="412"/>
      <c r="BD280" s="412"/>
      <c r="BE280" s="412"/>
      <c r="BF280" s="413"/>
      <c r="BG280" s="428"/>
      <c r="BH280" s="429"/>
      <c r="BI280" s="429"/>
      <c r="BJ280" s="429"/>
      <c r="BK280" s="429"/>
      <c r="BL280" s="429"/>
      <c r="BM280" s="429"/>
      <c r="BN280" s="429"/>
      <c r="BO280" s="429"/>
      <c r="BP280" s="429"/>
      <c r="BQ280" s="429"/>
      <c r="BR280" s="429"/>
      <c r="BS280" s="429"/>
      <c r="BT280" s="429"/>
      <c r="BU280" s="429"/>
      <c r="BV280" s="430"/>
      <c r="BW280" s="414"/>
      <c r="BX280" s="414"/>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c r="CS280" s="414"/>
      <c r="CT280" s="414"/>
      <c r="CU280" s="414"/>
      <c r="CV280" s="414"/>
      <c r="CW280" s="414"/>
      <c r="CX280" s="414"/>
      <c r="CY280" s="414"/>
      <c r="CZ280" s="414"/>
      <c r="DA280" s="414"/>
      <c r="DB280" s="414"/>
      <c r="DC280" s="414"/>
      <c r="DD280" s="414"/>
    </row>
    <row r="281" spans="4:108" ht="12.75" customHeight="1">
      <c r="D281" s="410"/>
      <c r="E281" s="410"/>
      <c r="F281" s="410"/>
      <c r="G281" s="410"/>
      <c r="H281" s="410"/>
      <c r="I281" s="410"/>
      <c r="J281" s="410"/>
      <c r="K281" s="411" t="s">
        <v>547</v>
      </c>
      <c r="L281" s="436"/>
      <c r="M281" s="436"/>
      <c r="N281" s="436"/>
      <c r="O281" s="436"/>
      <c r="P281" s="436"/>
      <c r="Q281" s="436"/>
      <c r="R281" s="436"/>
      <c r="S281" s="436"/>
      <c r="T281" s="436"/>
      <c r="U281" s="436"/>
      <c r="V281" s="436"/>
      <c r="W281" s="436"/>
      <c r="X281" s="436"/>
      <c r="Y281" s="436"/>
      <c r="Z281" s="436"/>
      <c r="AA281" s="436"/>
      <c r="AB281" s="436"/>
      <c r="AC281" s="436"/>
      <c r="AD281" s="436"/>
      <c r="AE281" s="436"/>
      <c r="AF281" s="436"/>
      <c r="AG281" s="436"/>
      <c r="AH281" s="436"/>
      <c r="AI281" s="436"/>
      <c r="AJ281" s="436"/>
      <c r="AK281" s="436"/>
      <c r="AL281" s="436"/>
      <c r="AM281" s="436"/>
      <c r="AN281" s="436"/>
      <c r="AO281" s="436"/>
      <c r="AP281" s="436"/>
      <c r="AQ281" s="436"/>
      <c r="AR281" s="436"/>
      <c r="AS281" s="436"/>
      <c r="AT281" s="436"/>
      <c r="AU281" s="436"/>
      <c r="AV281" s="436"/>
      <c r="AW281" s="436"/>
      <c r="AX281" s="436"/>
      <c r="AY281" s="436"/>
      <c r="AZ281" s="436"/>
      <c r="BA281" s="436"/>
      <c r="BB281" s="436"/>
      <c r="BC281" s="436"/>
      <c r="BD281" s="436"/>
      <c r="BE281" s="436"/>
      <c r="BF281" s="437"/>
      <c r="BG281" s="428"/>
      <c r="BH281" s="429"/>
      <c r="BI281" s="429"/>
      <c r="BJ281" s="429"/>
      <c r="BK281" s="429"/>
      <c r="BL281" s="429"/>
      <c r="BM281" s="429"/>
      <c r="BN281" s="429"/>
      <c r="BO281" s="429"/>
      <c r="BP281" s="429"/>
      <c r="BQ281" s="429"/>
      <c r="BR281" s="429"/>
      <c r="BS281" s="429"/>
      <c r="BT281" s="429"/>
      <c r="BU281" s="429"/>
      <c r="BV281" s="430"/>
      <c r="BW281" s="414"/>
      <c r="BX281" s="414"/>
      <c r="BY281" s="414"/>
      <c r="BZ281" s="414"/>
      <c r="CA281" s="414"/>
      <c r="CB281" s="414"/>
      <c r="CC281" s="414"/>
      <c r="CD281" s="414"/>
      <c r="CE281" s="414"/>
      <c r="CF281" s="414"/>
      <c r="CG281" s="414"/>
      <c r="CH281" s="414"/>
      <c r="CI281" s="414"/>
      <c r="CJ281" s="414"/>
      <c r="CK281" s="414"/>
      <c r="CL281" s="414"/>
      <c r="CM281" s="414"/>
      <c r="CN281" s="414"/>
      <c r="CO281" s="414"/>
      <c r="CP281" s="414"/>
      <c r="CQ281" s="414"/>
      <c r="CR281" s="414"/>
      <c r="CS281" s="414"/>
      <c r="CT281" s="414"/>
      <c r="CU281" s="414"/>
      <c r="CV281" s="414"/>
      <c r="CW281" s="414"/>
      <c r="CX281" s="414"/>
      <c r="CY281" s="414"/>
      <c r="CZ281" s="414"/>
      <c r="DA281" s="414"/>
      <c r="DB281" s="414"/>
      <c r="DC281" s="414"/>
      <c r="DD281" s="414"/>
    </row>
    <row r="282" spans="4:108" ht="12.75" customHeight="1">
      <c r="D282" s="410"/>
      <c r="E282" s="410"/>
      <c r="F282" s="410"/>
      <c r="G282" s="410"/>
      <c r="H282" s="410"/>
      <c r="I282" s="410"/>
      <c r="J282" s="410"/>
      <c r="K282" s="411" t="s">
        <v>534</v>
      </c>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3"/>
      <c r="BG282" s="428"/>
      <c r="BH282" s="429"/>
      <c r="BI282" s="429"/>
      <c r="BJ282" s="429"/>
      <c r="BK282" s="429"/>
      <c r="BL282" s="429"/>
      <c r="BM282" s="429"/>
      <c r="BN282" s="429"/>
      <c r="BO282" s="429"/>
      <c r="BP282" s="429"/>
      <c r="BQ282" s="429"/>
      <c r="BR282" s="429"/>
      <c r="BS282" s="429"/>
      <c r="BT282" s="429"/>
      <c r="BU282" s="429"/>
      <c r="BV282" s="430"/>
      <c r="BW282" s="414"/>
      <c r="BX282" s="414"/>
      <c r="BY282" s="414"/>
      <c r="BZ282" s="414"/>
      <c r="CA282" s="414"/>
      <c r="CB282" s="414"/>
      <c r="CC282" s="414"/>
      <c r="CD282" s="414"/>
      <c r="CE282" s="414"/>
      <c r="CF282" s="414"/>
      <c r="CG282" s="414"/>
      <c r="CH282" s="414"/>
      <c r="CI282" s="414"/>
      <c r="CJ282" s="414"/>
      <c r="CK282" s="414"/>
      <c r="CL282" s="414"/>
      <c r="CM282" s="414">
        <f>88800+52000</f>
        <v>140800</v>
      </c>
      <c r="CN282" s="414"/>
      <c r="CO282" s="414"/>
      <c r="CP282" s="414"/>
      <c r="CQ282" s="414"/>
      <c r="CR282" s="414"/>
      <c r="CS282" s="414"/>
      <c r="CT282" s="414"/>
      <c r="CU282" s="414"/>
      <c r="CV282" s="414"/>
      <c r="CW282" s="414"/>
      <c r="CX282" s="414"/>
      <c r="CY282" s="414"/>
      <c r="CZ282" s="414"/>
      <c r="DA282" s="414"/>
      <c r="DB282" s="414"/>
      <c r="DC282" s="414"/>
      <c r="DD282" s="414"/>
    </row>
    <row r="283" spans="4:108" ht="12.75" customHeight="1">
      <c r="D283" s="410"/>
      <c r="E283" s="410"/>
      <c r="F283" s="410"/>
      <c r="G283" s="410"/>
      <c r="H283" s="410"/>
      <c r="I283" s="410"/>
      <c r="J283" s="410"/>
      <c r="K283" s="411" t="s">
        <v>572</v>
      </c>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3"/>
      <c r="BG283" s="428"/>
      <c r="BH283" s="429"/>
      <c r="BI283" s="429"/>
      <c r="BJ283" s="429"/>
      <c r="BK283" s="429"/>
      <c r="BL283" s="429"/>
      <c r="BM283" s="429"/>
      <c r="BN283" s="429"/>
      <c r="BO283" s="429"/>
      <c r="BP283" s="429"/>
      <c r="BQ283" s="429"/>
      <c r="BR283" s="429"/>
      <c r="BS283" s="429"/>
      <c r="BT283" s="429"/>
      <c r="BU283" s="429"/>
      <c r="BV283" s="430"/>
      <c r="BW283" s="414"/>
      <c r="BX283" s="414"/>
      <c r="BY283" s="414"/>
      <c r="BZ283" s="414"/>
      <c r="CA283" s="414"/>
      <c r="CB283" s="414"/>
      <c r="CC283" s="414"/>
      <c r="CD283" s="414"/>
      <c r="CE283" s="414"/>
      <c r="CF283" s="414"/>
      <c r="CG283" s="414"/>
      <c r="CH283" s="414"/>
      <c r="CI283" s="414"/>
      <c r="CJ283" s="414"/>
      <c r="CK283" s="414"/>
      <c r="CL283" s="414"/>
      <c r="CM283" s="414"/>
      <c r="CN283" s="414"/>
      <c r="CO283" s="414"/>
      <c r="CP283" s="414"/>
      <c r="CQ283" s="414"/>
      <c r="CR283" s="414"/>
      <c r="CS283" s="414"/>
      <c r="CT283" s="414"/>
      <c r="CU283" s="414"/>
      <c r="CV283" s="414"/>
      <c r="CW283" s="414"/>
      <c r="CX283" s="414"/>
      <c r="CY283" s="414"/>
      <c r="CZ283" s="414"/>
      <c r="DA283" s="414"/>
      <c r="DB283" s="414"/>
      <c r="DC283" s="414"/>
      <c r="DD283" s="414"/>
    </row>
    <row r="284" spans="4:108">
      <c r="D284" s="410"/>
      <c r="E284" s="410"/>
      <c r="F284" s="410"/>
      <c r="G284" s="410"/>
      <c r="H284" s="410"/>
      <c r="I284" s="410"/>
      <c r="J284" s="410"/>
      <c r="K284" s="419" t="s">
        <v>268</v>
      </c>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20"/>
      <c r="BG284" s="414"/>
      <c r="BH284" s="414"/>
      <c r="BI284" s="414"/>
      <c r="BJ284" s="414"/>
      <c r="BK284" s="414"/>
      <c r="BL284" s="414"/>
      <c r="BM284" s="414"/>
      <c r="BN284" s="414"/>
      <c r="BO284" s="414"/>
      <c r="BP284" s="414"/>
      <c r="BQ284" s="414"/>
      <c r="BR284" s="414"/>
      <c r="BS284" s="414"/>
      <c r="BT284" s="414"/>
      <c r="BU284" s="414"/>
      <c r="BV284" s="414"/>
      <c r="BW284" s="414" t="s">
        <v>33</v>
      </c>
      <c r="BX284" s="414"/>
      <c r="BY284" s="414"/>
      <c r="BZ284" s="414"/>
      <c r="CA284" s="414"/>
      <c r="CB284" s="414"/>
      <c r="CC284" s="414"/>
      <c r="CD284" s="414"/>
      <c r="CE284" s="414"/>
      <c r="CF284" s="414"/>
      <c r="CG284" s="414"/>
      <c r="CH284" s="414"/>
      <c r="CI284" s="414"/>
      <c r="CJ284" s="414"/>
      <c r="CK284" s="414"/>
      <c r="CL284" s="414"/>
      <c r="CM284" s="414">
        <f>SUM(CM277:CM283)</f>
        <v>140800</v>
      </c>
      <c r="CN284" s="414"/>
      <c r="CO284" s="414"/>
      <c r="CP284" s="414"/>
      <c r="CQ284" s="414"/>
      <c r="CR284" s="414"/>
      <c r="CS284" s="414"/>
      <c r="CT284" s="414"/>
      <c r="CU284" s="414"/>
      <c r="CV284" s="414"/>
      <c r="CW284" s="414"/>
      <c r="CX284" s="414"/>
      <c r="CY284" s="414"/>
      <c r="CZ284" s="414"/>
      <c r="DA284" s="414"/>
      <c r="DB284" s="414"/>
      <c r="DC284" s="414"/>
      <c r="DD284" s="414"/>
    </row>
    <row r="285" spans="4:108" ht="8.25" customHeight="1"/>
    <row r="286" spans="4:108" ht="14.25">
      <c r="D286" s="445" t="s">
        <v>375</v>
      </c>
      <c r="E286" s="445"/>
      <c r="F286" s="445"/>
      <c r="G286" s="445"/>
      <c r="H286" s="445"/>
      <c r="I286" s="445"/>
      <c r="J286" s="445"/>
      <c r="K286" s="445"/>
      <c r="L286" s="445"/>
      <c r="M286" s="445"/>
      <c r="N286" s="445"/>
      <c r="O286" s="445"/>
      <c r="P286" s="445"/>
      <c r="Q286" s="445"/>
      <c r="R286" s="445"/>
      <c r="S286" s="445"/>
      <c r="T286" s="445"/>
      <c r="U286" s="445"/>
      <c r="V286" s="445"/>
      <c r="W286" s="445"/>
      <c r="X286" s="445"/>
      <c r="Y286" s="445"/>
      <c r="Z286" s="445"/>
      <c r="AA286" s="445"/>
      <c r="AB286" s="445"/>
      <c r="AC286" s="445"/>
      <c r="AD286" s="445"/>
      <c r="AE286" s="445"/>
      <c r="AF286" s="445"/>
      <c r="AG286" s="445"/>
      <c r="AH286" s="445"/>
      <c r="AI286" s="445"/>
      <c r="AJ286" s="445"/>
      <c r="AK286" s="445"/>
      <c r="AL286" s="445"/>
      <c r="AM286" s="445"/>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5"/>
      <c r="BR286" s="445"/>
      <c r="BS286" s="445"/>
      <c r="BT286" s="445"/>
      <c r="BU286" s="445"/>
      <c r="BV286" s="445"/>
      <c r="BW286" s="445"/>
      <c r="BX286" s="445"/>
      <c r="BY286" s="445"/>
      <c r="BZ286" s="445"/>
      <c r="CA286" s="445"/>
      <c r="CB286" s="445"/>
      <c r="CC286" s="445"/>
      <c r="CD286" s="445"/>
      <c r="CE286" s="445"/>
      <c r="CF286" s="445"/>
      <c r="CG286" s="445"/>
      <c r="CH286" s="445"/>
      <c r="CI286" s="445"/>
      <c r="CJ286" s="445"/>
      <c r="CK286" s="445"/>
      <c r="CL286" s="445"/>
      <c r="CM286" s="445"/>
      <c r="CN286" s="445"/>
      <c r="CO286" s="445"/>
      <c r="CP286" s="445"/>
      <c r="CQ286" s="445"/>
      <c r="CR286" s="445"/>
      <c r="CS286" s="445"/>
      <c r="CT286" s="445"/>
      <c r="CU286" s="445"/>
      <c r="CV286" s="445"/>
      <c r="CW286" s="445"/>
      <c r="CX286" s="445"/>
      <c r="CY286" s="445"/>
      <c r="CZ286" s="445"/>
      <c r="DA286" s="445"/>
      <c r="DB286" s="445"/>
      <c r="DC286" s="445"/>
      <c r="DD286" s="44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22" t="s">
        <v>253</v>
      </c>
      <c r="E288" s="423"/>
      <c r="F288" s="423"/>
      <c r="G288" s="423"/>
      <c r="H288" s="423"/>
      <c r="I288" s="423"/>
      <c r="J288" s="424"/>
      <c r="K288" s="422" t="s">
        <v>317</v>
      </c>
      <c r="L288" s="423"/>
      <c r="M288" s="423"/>
      <c r="N288" s="423"/>
      <c r="O288" s="423"/>
      <c r="P288" s="423"/>
      <c r="Q288" s="423"/>
      <c r="R288" s="423"/>
      <c r="S288" s="423"/>
      <c r="T288" s="423"/>
      <c r="U288" s="423"/>
      <c r="V288" s="423"/>
      <c r="W288" s="423"/>
      <c r="X288" s="423"/>
      <c r="Y288" s="423"/>
      <c r="Z288" s="423"/>
      <c r="AA288" s="423"/>
      <c r="AB288" s="423"/>
      <c r="AC288" s="423"/>
      <c r="AD288" s="423"/>
      <c r="AE288" s="423"/>
      <c r="AF288" s="423"/>
      <c r="AG288" s="423"/>
      <c r="AH288" s="423"/>
      <c r="AI288" s="423"/>
      <c r="AJ288" s="423"/>
      <c r="AK288" s="423"/>
      <c r="AL288" s="423"/>
      <c r="AM288" s="423"/>
      <c r="AN288" s="423"/>
      <c r="AO288" s="423"/>
      <c r="AP288" s="423"/>
      <c r="AQ288" s="423"/>
      <c r="AR288" s="423"/>
      <c r="AS288" s="423"/>
      <c r="AT288" s="423"/>
      <c r="AU288" s="423"/>
      <c r="AV288" s="423"/>
      <c r="AW288" s="423"/>
      <c r="AX288" s="423"/>
      <c r="AY288" s="423"/>
      <c r="AZ288" s="423"/>
      <c r="BA288" s="423"/>
      <c r="BB288" s="423"/>
      <c r="BC288" s="423"/>
      <c r="BD288" s="423"/>
      <c r="BE288" s="423"/>
      <c r="BF288" s="424"/>
      <c r="BG288" s="422" t="s">
        <v>358</v>
      </c>
      <c r="BH288" s="423"/>
      <c r="BI288" s="423"/>
      <c r="BJ288" s="423"/>
      <c r="BK288" s="423"/>
      <c r="BL288" s="423"/>
      <c r="BM288" s="423"/>
      <c r="BN288" s="423"/>
      <c r="BO288" s="423"/>
      <c r="BP288" s="423"/>
      <c r="BQ288" s="423"/>
      <c r="BR288" s="423"/>
      <c r="BS288" s="423"/>
      <c r="BT288" s="423"/>
      <c r="BU288" s="423"/>
      <c r="BV288" s="424"/>
      <c r="BW288" s="422" t="s">
        <v>371</v>
      </c>
      <c r="BX288" s="423"/>
      <c r="BY288" s="423"/>
      <c r="BZ288" s="423"/>
      <c r="CA288" s="423"/>
      <c r="CB288" s="423"/>
      <c r="CC288" s="423"/>
      <c r="CD288" s="423"/>
      <c r="CE288" s="423"/>
      <c r="CF288" s="423"/>
      <c r="CG288" s="423"/>
      <c r="CH288" s="423"/>
      <c r="CI288" s="423"/>
      <c r="CJ288" s="423"/>
      <c r="CK288" s="423"/>
      <c r="CL288" s="424"/>
      <c r="CM288" s="422" t="s">
        <v>372</v>
      </c>
      <c r="CN288" s="423"/>
      <c r="CO288" s="423"/>
      <c r="CP288" s="423"/>
      <c r="CQ288" s="423"/>
      <c r="CR288" s="423"/>
      <c r="CS288" s="423"/>
      <c r="CT288" s="423"/>
      <c r="CU288" s="423"/>
      <c r="CV288" s="423"/>
      <c r="CW288" s="423"/>
      <c r="CX288" s="423"/>
      <c r="CY288" s="423"/>
      <c r="CZ288" s="423"/>
      <c r="DA288" s="423"/>
      <c r="DB288" s="423"/>
      <c r="DC288" s="423"/>
      <c r="DD288" s="424"/>
    </row>
    <row r="289" spans="4:108" ht="14.25" customHeight="1">
      <c r="D289" s="439"/>
      <c r="E289" s="439"/>
      <c r="F289" s="439"/>
      <c r="G289" s="439"/>
      <c r="H289" s="439"/>
      <c r="I289" s="439"/>
      <c r="J289" s="439"/>
      <c r="K289" s="439">
        <v>1</v>
      </c>
      <c r="L289" s="439"/>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9"/>
      <c r="AJ289" s="439"/>
      <c r="AK289" s="439"/>
      <c r="AL289" s="439"/>
      <c r="AM289" s="439"/>
      <c r="AN289" s="439"/>
      <c r="AO289" s="439"/>
      <c r="AP289" s="439"/>
      <c r="AQ289" s="439"/>
      <c r="AR289" s="439"/>
      <c r="AS289" s="439"/>
      <c r="AT289" s="439"/>
      <c r="AU289" s="439"/>
      <c r="AV289" s="439"/>
      <c r="AW289" s="439"/>
      <c r="AX289" s="439"/>
      <c r="AY289" s="439"/>
      <c r="AZ289" s="439"/>
      <c r="BA289" s="439"/>
      <c r="BB289" s="439"/>
      <c r="BC289" s="439"/>
      <c r="BD289" s="439"/>
      <c r="BE289" s="439"/>
      <c r="BF289" s="439"/>
      <c r="BG289" s="439">
        <v>2</v>
      </c>
      <c r="BH289" s="439"/>
      <c r="BI289" s="439"/>
      <c r="BJ289" s="439"/>
      <c r="BK289" s="439"/>
      <c r="BL289" s="439"/>
      <c r="BM289" s="439"/>
      <c r="BN289" s="439"/>
      <c r="BO289" s="439"/>
      <c r="BP289" s="439"/>
      <c r="BQ289" s="439"/>
      <c r="BR289" s="439"/>
      <c r="BS289" s="439"/>
      <c r="BT289" s="439"/>
      <c r="BU289" s="439"/>
      <c r="BV289" s="439"/>
      <c r="BW289" s="439">
        <v>3</v>
      </c>
      <c r="BX289" s="439"/>
      <c r="BY289" s="439"/>
      <c r="BZ289" s="439"/>
      <c r="CA289" s="439"/>
      <c r="CB289" s="439"/>
      <c r="CC289" s="439"/>
      <c r="CD289" s="439"/>
      <c r="CE289" s="439"/>
      <c r="CF289" s="439"/>
      <c r="CG289" s="439"/>
      <c r="CH289" s="439"/>
      <c r="CI289" s="439"/>
      <c r="CJ289" s="439"/>
      <c r="CK289" s="439"/>
      <c r="CL289" s="439"/>
      <c r="CM289" s="439">
        <v>4</v>
      </c>
      <c r="CN289" s="439"/>
      <c r="CO289" s="439"/>
      <c r="CP289" s="439"/>
      <c r="CQ289" s="439"/>
      <c r="CR289" s="439"/>
      <c r="CS289" s="439"/>
      <c r="CT289" s="439"/>
      <c r="CU289" s="439"/>
      <c r="CV289" s="439"/>
      <c r="CW289" s="439"/>
      <c r="CX289" s="439"/>
      <c r="CY289" s="439"/>
      <c r="CZ289" s="439"/>
      <c r="DA289" s="439"/>
      <c r="DB289" s="439"/>
      <c r="DC289" s="439"/>
      <c r="DD289" s="439"/>
    </row>
    <row r="290" spans="4:108">
      <c r="D290" s="410"/>
      <c r="E290" s="410"/>
      <c r="F290" s="410"/>
      <c r="G290" s="410"/>
      <c r="H290" s="410"/>
      <c r="I290" s="410"/>
      <c r="J290" s="410"/>
      <c r="K290" s="438" t="s">
        <v>376</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8"/>
      <c r="BG290" s="414" t="s">
        <v>33</v>
      </c>
      <c r="BH290" s="414"/>
      <c r="BI290" s="414"/>
      <c r="BJ290" s="414"/>
      <c r="BK290" s="414"/>
      <c r="BL290" s="414"/>
      <c r="BM290" s="414"/>
      <c r="BN290" s="414"/>
      <c r="BO290" s="414"/>
      <c r="BP290" s="414"/>
      <c r="BQ290" s="414"/>
      <c r="BR290" s="414"/>
      <c r="BS290" s="414"/>
      <c r="BT290" s="414"/>
      <c r="BU290" s="414"/>
      <c r="BV290" s="414"/>
      <c r="BW290" s="414" t="s">
        <v>33</v>
      </c>
      <c r="BX290" s="414"/>
      <c r="BY290" s="414"/>
      <c r="BZ290" s="414"/>
      <c r="CA290" s="414"/>
      <c r="CB290" s="414"/>
      <c r="CC290" s="414"/>
      <c r="CD290" s="414"/>
      <c r="CE290" s="414"/>
      <c r="CF290" s="414"/>
      <c r="CG290" s="414"/>
      <c r="CH290" s="414"/>
      <c r="CI290" s="414"/>
      <c r="CJ290" s="414"/>
      <c r="CK290" s="414"/>
      <c r="CL290" s="414"/>
      <c r="CM290" s="414" t="s">
        <v>33</v>
      </c>
      <c r="CN290" s="414"/>
      <c r="CO290" s="414"/>
      <c r="CP290" s="414"/>
      <c r="CQ290" s="414"/>
      <c r="CR290" s="414"/>
      <c r="CS290" s="414"/>
      <c r="CT290" s="414"/>
      <c r="CU290" s="414"/>
      <c r="CV290" s="414"/>
      <c r="CW290" s="414"/>
      <c r="CX290" s="414"/>
      <c r="CY290" s="414"/>
      <c r="CZ290" s="414"/>
      <c r="DA290" s="414"/>
      <c r="DB290" s="414"/>
      <c r="DC290" s="414"/>
      <c r="DD290" s="414"/>
    </row>
    <row r="291" spans="4:108">
      <c r="D291" s="410"/>
      <c r="E291" s="410"/>
      <c r="F291" s="410"/>
      <c r="G291" s="410"/>
      <c r="H291" s="410"/>
      <c r="I291" s="410"/>
      <c r="J291" s="410"/>
      <c r="K291" s="438" t="s">
        <v>374</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8"/>
      <c r="BG291" s="414"/>
      <c r="BH291" s="414"/>
      <c r="BI291" s="414"/>
      <c r="BJ291" s="414"/>
      <c r="BK291" s="414"/>
      <c r="BL291" s="414"/>
      <c r="BM291" s="414"/>
      <c r="BN291" s="414"/>
      <c r="BO291" s="414"/>
      <c r="BP291" s="414"/>
      <c r="BQ291" s="414"/>
      <c r="BR291" s="414"/>
      <c r="BS291" s="414"/>
      <c r="BT291" s="414"/>
      <c r="BU291" s="414"/>
      <c r="BV291" s="414"/>
      <c r="BW291" s="414"/>
      <c r="BX291" s="414"/>
      <c r="BY291" s="414"/>
      <c r="BZ291" s="414"/>
      <c r="CA291" s="414"/>
      <c r="CB291" s="414"/>
      <c r="CC291" s="414"/>
      <c r="CD291" s="414"/>
      <c r="CE291" s="414"/>
      <c r="CF291" s="414"/>
      <c r="CG291" s="414"/>
      <c r="CH291" s="414"/>
      <c r="CI291" s="414"/>
      <c r="CJ291" s="414"/>
      <c r="CK291" s="414"/>
      <c r="CL291" s="414"/>
      <c r="CM291" s="414"/>
      <c r="CN291" s="414"/>
      <c r="CO291" s="414"/>
      <c r="CP291" s="414"/>
      <c r="CQ291" s="414"/>
      <c r="CR291" s="414"/>
      <c r="CS291" s="414"/>
      <c r="CT291" s="414"/>
      <c r="CU291" s="414"/>
      <c r="CV291" s="414"/>
      <c r="CW291" s="414"/>
      <c r="CX291" s="414"/>
      <c r="CY291" s="414"/>
      <c r="CZ291" s="414"/>
      <c r="DA291" s="414"/>
      <c r="DB291" s="414"/>
      <c r="DC291" s="414"/>
      <c r="DD291" s="414"/>
    </row>
    <row r="292" spans="4:108">
      <c r="D292" s="410" t="s">
        <v>264</v>
      </c>
      <c r="E292" s="410"/>
      <c r="F292" s="410"/>
      <c r="G292" s="410"/>
      <c r="H292" s="410"/>
      <c r="I292" s="410"/>
      <c r="J292" s="410"/>
      <c r="K292" s="411" t="s">
        <v>484</v>
      </c>
      <c r="L292" s="412"/>
      <c r="M292" s="412"/>
      <c r="N292" s="412"/>
      <c r="O292" s="412"/>
      <c r="P292" s="412"/>
      <c r="Q292" s="412"/>
      <c r="R292" s="412"/>
      <c r="S292" s="412"/>
      <c r="T292" s="412"/>
      <c r="U292" s="412"/>
      <c r="V292" s="412"/>
      <c r="W292" s="412"/>
      <c r="X292" s="412"/>
      <c r="Y292" s="412"/>
      <c r="Z292" s="412"/>
      <c r="AA292" s="412"/>
      <c r="AB292" s="412"/>
      <c r="AC292" s="412"/>
      <c r="AD292" s="412"/>
      <c r="AE292" s="412"/>
      <c r="AF292" s="412"/>
      <c r="AG292" s="412"/>
      <c r="AH292" s="412"/>
      <c r="AI292" s="412"/>
      <c r="AJ292" s="412"/>
      <c r="AK292" s="412"/>
      <c r="AL292" s="412"/>
      <c r="AM292" s="412"/>
      <c r="AN292" s="412"/>
      <c r="AO292" s="412"/>
      <c r="AP292" s="412"/>
      <c r="AQ292" s="412"/>
      <c r="AR292" s="412"/>
      <c r="AS292" s="412"/>
      <c r="AT292" s="412"/>
      <c r="AU292" s="412"/>
      <c r="AV292" s="412"/>
      <c r="AW292" s="412"/>
      <c r="AX292" s="412"/>
      <c r="AY292" s="412"/>
      <c r="AZ292" s="412"/>
      <c r="BA292" s="412"/>
      <c r="BB292" s="412"/>
      <c r="BC292" s="412"/>
      <c r="BD292" s="412"/>
      <c r="BE292" s="412"/>
      <c r="BF292" s="412"/>
      <c r="BG292" s="428"/>
      <c r="BH292" s="429"/>
      <c r="BI292" s="429"/>
      <c r="BJ292" s="429"/>
      <c r="BK292" s="429"/>
      <c r="BL292" s="429"/>
      <c r="BM292" s="429"/>
      <c r="BN292" s="429"/>
      <c r="BO292" s="429"/>
      <c r="BP292" s="429"/>
      <c r="BQ292" s="429"/>
      <c r="BR292" s="429"/>
      <c r="BS292" s="429"/>
      <c r="BT292" s="429"/>
      <c r="BU292" s="429"/>
      <c r="BV292" s="430"/>
      <c r="BW292" s="414"/>
      <c r="BX292" s="414"/>
      <c r="BY292" s="414"/>
      <c r="BZ292" s="414"/>
      <c r="CA292" s="414"/>
      <c r="CB292" s="414"/>
      <c r="CC292" s="414"/>
      <c r="CD292" s="414"/>
      <c r="CE292" s="414"/>
      <c r="CF292" s="414"/>
      <c r="CG292" s="414"/>
      <c r="CH292" s="414"/>
      <c r="CI292" s="414"/>
      <c r="CJ292" s="414"/>
      <c r="CK292" s="414"/>
      <c r="CL292" s="414"/>
      <c r="CM292" s="414"/>
      <c r="CN292" s="414"/>
      <c r="CO292" s="414"/>
      <c r="CP292" s="414"/>
      <c r="CQ292" s="414"/>
      <c r="CR292" s="414"/>
      <c r="CS292" s="414"/>
      <c r="CT292" s="414"/>
      <c r="CU292" s="414"/>
      <c r="CV292" s="414"/>
      <c r="CW292" s="414"/>
      <c r="CX292" s="414"/>
      <c r="CY292" s="414"/>
      <c r="CZ292" s="414"/>
      <c r="DA292" s="414"/>
      <c r="DB292" s="414"/>
      <c r="DC292" s="414"/>
      <c r="DD292" s="414"/>
    </row>
    <row r="293" spans="4:108">
      <c r="D293" s="410" t="s">
        <v>265</v>
      </c>
      <c r="E293" s="410"/>
      <c r="F293" s="410"/>
      <c r="G293" s="410"/>
      <c r="H293" s="410"/>
      <c r="I293" s="410"/>
      <c r="J293" s="410"/>
      <c r="K293" s="411" t="s">
        <v>591</v>
      </c>
      <c r="L293" s="412"/>
      <c r="M293" s="412"/>
      <c r="N293" s="412"/>
      <c r="O293" s="412"/>
      <c r="P293" s="412"/>
      <c r="Q293" s="412"/>
      <c r="R293" s="412"/>
      <c r="S293" s="412"/>
      <c r="T293" s="412"/>
      <c r="U293" s="412"/>
      <c r="V293" s="412"/>
      <c r="W293" s="412"/>
      <c r="X293" s="412"/>
      <c r="Y293" s="412"/>
      <c r="Z293" s="412"/>
      <c r="AA293" s="412"/>
      <c r="AB293" s="412"/>
      <c r="AC293" s="412"/>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2"/>
      <c r="AY293" s="412"/>
      <c r="AZ293" s="412"/>
      <c r="BA293" s="412"/>
      <c r="BB293" s="412"/>
      <c r="BC293" s="412"/>
      <c r="BD293" s="412"/>
      <c r="BE293" s="412"/>
      <c r="BF293" s="413"/>
      <c r="BG293" s="428"/>
      <c r="BH293" s="429"/>
      <c r="BI293" s="429"/>
      <c r="BJ293" s="429"/>
      <c r="BK293" s="429"/>
      <c r="BL293" s="429"/>
      <c r="BM293" s="429"/>
      <c r="BN293" s="429"/>
      <c r="BO293" s="429"/>
      <c r="BP293" s="429"/>
      <c r="BQ293" s="429"/>
      <c r="BR293" s="429"/>
      <c r="BS293" s="429"/>
      <c r="BT293" s="429"/>
      <c r="BU293" s="429"/>
      <c r="BV293" s="430"/>
      <c r="BW293" s="414"/>
      <c r="BX293" s="414"/>
      <c r="BY293" s="414"/>
      <c r="BZ293" s="414"/>
      <c r="CA293" s="414"/>
      <c r="CB293" s="414"/>
      <c r="CC293" s="414"/>
      <c r="CD293" s="414"/>
      <c r="CE293" s="414"/>
      <c r="CF293" s="414"/>
      <c r="CG293" s="414"/>
      <c r="CH293" s="414"/>
      <c r="CI293" s="414"/>
      <c r="CJ293" s="414"/>
      <c r="CK293" s="414"/>
      <c r="CL293" s="414"/>
      <c r="CM293" s="414"/>
      <c r="CN293" s="414"/>
      <c r="CO293" s="414"/>
      <c r="CP293" s="414"/>
      <c r="CQ293" s="414"/>
      <c r="CR293" s="414"/>
      <c r="CS293" s="414"/>
      <c r="CT293" s="414"/>
      <c r="CU293" s="414"/>
      <c r="CV293" s="414"/>
      <c r="CW293" s="414"/>
      <c r="CX293" s="414"/>
      <c r="CY293" s="414"/>
      <c r="CZ293" s="414"/>
      <c r="DA293" s="414"/>
      <c r="DB293" s="414"/>
      <c r="DC293" s="414"/>
      <c r="DD293" s="414"/>
    </row>
    <row r="294" spans="4:108" ht="14.25" customHeight="1">
      <c r="D294" s="410" t="s">
        <v>266</v>
      </c>
      <c r="E294" s="410"/>
      <c r="F294" s="410"/>
      <c r="G294" s="410"/>
      <c r="H294" s="410"/>
      <c r="I294" s="410"/>
      <c r="J294" s="410"/>
      <c r="K294" s="411" t="s">
        <v>484</v>
      </c>
      <c r="L294" s="412"/>
      <c r="M294" s="412"/>
      <c r="N294" s="412"/>
      <c r="O294" s="412"/>
      <c r="P294" s="412"/>
      <c r="Q294" s="412"/>
      <c r="R294" s="412"/>
      <c r="S294" s="412"/>
      <c r="T294" s="412"/>
      <c r="U294" s="412"/>
      <c r="V294" s="412"/>
      <c r="W294" s="412"/>
      <c r="X294" s="412"/>
      <c r="Y294" s="412"/>
      <c r="Z294" s="412"/>
      <c r="AA294" s="412"/>
      <c r="AB294" s="412"/>
      <c r="AC294" s="412"/>
      <c r="AD294" s="412"/>
      <c r="AE294" s="412"/>
      <c r="AF294" s="412"/>
      <c r="AG294" s="412"/>
      <c r="AH294" s="412"/>
      <c r="AI294" s="412"/>
      <c r="AJ294" s="412"/>
      <c r="AK294" s="412"/>
      <c r="AL294" s="412"/>
      <c r="AM294" s="412"/>
      <c r="AN294" s="412"/>
      <c r="AO294" s="412"/>
      <c r="AP294" s="412"/>
      <c r="AQ294" s="412"/>
      <c r="AR294" s="412"/>
      <c r="AS294" s="412"/>
      <c r="AT294" s="412"/>
      <c r="AU294" s="412"/>
      <c r="AV294" s="412"/>
      <c r="AW294" s="412"/>
      <c r="AX294" s="412"/>
      <c r="AY294" s="412"/>
      <c r="AZ294" s="412"/>
      <c r="BA294" s="412"/>
      <c r="BB294" s="412"/>
      <c r="BC294" s="412"/>
      <c r="BD294" s="412"/>
      <c r="BE294" s="412"/>
      <c r="BF294" s="412"/>
      <c r="BG294" s="428"/>
      <c r="BH294" s="429"/>
      <c r="BI294" s="429"/>
      <c r="BJ294" s="429"/>
      <c r="BK294" s="429"/>
      <c r="BL294" s="429"/>
      <c r="BM294" s="429"/>
      <c r="BN294" s="429"/>
      <c r="BO294" s="429"/>
      <c r="BP294" s="429"/>
      <c r="BQ294" s="429"/>
      <c r="BR294" s="429"/>
      <c r="BS294" s="429"/>
      <c r="BT294" s="429"/>
      <c r="BU294" s="429"/>
      <c r="BV294" s="430"/>
      <c r="BW294" s="414"/>
      <c r="BX294" s="414"/>
      <c r="BY294" s="414"/>
      <c r="BZ294" s="414"/>
      <c r="CA294" s="414"/>
      <c r="CB294" s="414"/>
      <c r="CC294" s="414"/>
      <c r="CD294" s="414"/>
      <c r="CE294" s="414"/>
      <c r="CF294" s="414"/>
      <c r="CG294" s="414"/>
      <c r="CH294" s="414"/>
      <c r="CI294" s="414"/>
      <c r="CJ294" s="414"/>
      <c r="CK294" s="414"/>
      <c r="CL294" s="414"/>
      <c r="CM294" s="414"/>
      <c r="CN294" s="414"/>
      <c r="CO294" s="414"/>
      <c r="CP294" s="414"/>
      <c r="CQ294" s="414"/>
      <c r="CR294" s="414"/>
      <c r="CS294" s="414"/>
      <c r="CT294" s="414"/>
      <c r="CU294" s="414"/>
      <c r="CV294" s="414"/>
      <c r="CW294" s="414"/>
      <c r="CX294" s="414"/>
      <c r="CY294" s="414"/>
      <c r="CZ294" s="414"/>
      <c r="DA294" s="414"/>
      <c r="DB294" s="414"/>
      <c r="DC294" s="414"/>
      <c r="DD294" s="414"/>
    </row>
    <row r="295" spans="4:108" ht="25.5" customHeight="1">
      <c r="D295" s="410" t="s">
        <v>267</v>
      </c>
      <c r="E295" s="410"/>
      <c r="F295" s="410"/>
      <c r="G295" s="410"/>
      <c r="H295" s="410"/>
      <c r="I295" s="410"/>
      <c r="J295" s="410"/>
      <c r="K295" s="416" t="s">
        <v>427</v>
      </c>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417"/>
      <c r="AM295" s="417"/>
      <c r="AN295" s="417"/>
      <c r="AO295" s="417"/>
      <c r="AP295" s="417"/>
      <c r="AQ295" s="417"/>
      <c r="AR295" s="417"/>
      <c r="AS295" s="417"/>
      <c r="AT295" s="417"/>
      <c r="AU295" s="417"/>
      <c r="AV295" s="417"/>
      <c r="AW295" s="417"/>
      <c r="AX295" s="417"/>
      <c r="AY295" s="417"/>
      <c r="AZ295" s="417"/>
      <c r="BA295" s="417"/>
      <c r="BB295" s="417"/>
      <c r="BC295" s="417"/>
      <c r="BD295" s="417"/>
      <c r="BE295" s="417"/>
      <c r="BF295" s="418"/>
      <c r="BG295" s="428"/>
      <c r="BH295" s="429"/>
      <c r="BI295" s="429"/>
      <c r="BJ295" s="429"/>
      <c r="BK295" s="429"/>
      <c r="BL295" s="429"/>
      <c r="BM295" s="429"/>
      <c r="BN295" s="429"/>
      <c r="BO295" s="429"/>
      <c r="BP295" s="429"/>
      <c r="BQ295" s="429"/>
      <c r="BR295" s="429"/>
      <c r="BS295" s="429"/>
      <c r="BT295" s="429"/>
      <c r="BU295" s="429"/>
      <c r="BV295" s="430"/>
      <c r="BW295" s="414"/>
      <c r="BX295" s="414"/>
      <c r="BY295" s="414"/>
      <c r="BZ295" s="414"/>
      <c r="CA295" s="414"/>
      <c r="CB295" s="414"/>
      <c r="CC295" s="414"/>
      <c r="CD295" s="414"/>
      <c r="CE295" s="414"/>
      <c r="CF295" s="414"/>
      <c r="CG295" s="414"/>
      <c r="CH295" s="414"/>
      <c r="CI295" s="414"/>
      <c r="CJ295" s="414"/>
      <c r="CK295" s="414"/>
      <c r="CL295" s="414"/>
      <c r="CM295" s="414">
        <v>600</v>
      </c>
      <c r="CN295" s="414"/>
      <c r="CO295" s="414"/>
      <c r="CP295" s="414"/>
      <c r="CQ295" s="414"/>
      <c r="CR295" s="414"/>
      <c r="CS295" s="414"/>
      <c r="CT295" s="414"/>
      <c r="CU295" s="414"/>
      <c r="CV295" s="414"/>
      <c r="CW295" s="414"/>
      <c r="CX295" s="414"/>
      <c r="CY295" s="414"/>
      <c r="CZ295" s="414"/>
      <c r="DA295" s="414"/>
      <c r="DB295" s="414"/>
      <c r="DC295" s="414"/>
      <c r="DD295" s="414"/>
    </row>
    <row r="296" spans="4:108">
      <c r="D296" s="410" t="s">
        <v>356</v>
      </c>
      <c r="E296" s="410"/>
      <c r="F296" s="410"/>
      <c r="G296" s="410"/>
      <c r="H296" s="410"/>
      <c r="I296" s="410"/>
      <c r="J296" s="410"/>
      <c r="K296" s="431" t="s">
        <v>428</v>
      </c>
      <c r="L296" s="432"/>
      <c r="M296" s="432"/>
      <c r="N296" s="432"/>
      <c r="O296" s="432"/>
      <c r="P296" s="432"/>
      <c r="Q296" s="432"/>
      <c r="R296" s="432"/>
      <c r="S296" s="432"/>
      <c r="T296" s="432"/>
      <c r="U296" s="432"/>
      <c r="V296" s="432"/>
      <c r="W296" s="432"/>
      <c r="X296" s="432"/>
      <c r="Y296" s="432"/>
      <c r="Z296" s="432"/>
      <c r="AA296" s="432"/>
      <c r="AB296" s="432"/>
      <c r="AC296" s="432"/>
      <c r="AD296" s="432"/>
      <c r="AE296" s="432"/>
      <c r="AF296" s="432"/>
      <c r="AG296" s="432"/>
      <c r="AH296" s="432"/>
      <c r="AI296" s="432"/>
      <c r="AJ296" s="432"/>
      <c r="AK296" s="432"/>
      <c r="AL296" s="432"/>
      <c r="AM296" s="432"/>
      <c r="AN296" s="432"/>
      <c r="AO296" s="432"/>
      <c r="AP296" s="432"/>
      <c r="AQ296" s="432"/>
      <c r="AR296" s="432"/>
      <c r="AS296" s="432"/>
      <c r="AT296" s="432"/>
      <c r="AU296" s="432"/>
      <c r="AV296" s="432"/>
      <c r="AW296" s="432"/>
      <c r="AX296" s="432"/>
      <c r="AY296" s="432"/>
      <c r="AZ296" s="432"/>
      <c r="BA296" s="432"/>
      <c r="BB296" s="432"/>
      <c r="BC296" s="432"/>
      <c r="BD296" s="432"/>
      <c r="BE296" s="432"/>
      <c r="BF296" s="433"/>
      <c r="BG296" s="428"/>
      <c r="BH296" s="429"/>
      <c r="BI296" s="429"/>
      <c r="BJ296" s="429"/>
      <c r="BK296" s="429"/>
      <c r="BL296" s="429"/>
      <c r="BM296" s="429"/>
      <c r="BN296" s="429"/>
      <c r="BO296" s="429"/>
      <c r="BP296" s="429"/>
      <c r="BQ296" s="429"/>
      <c r="BR296" s="429"/>
      <c r="BS296" s="429"/>
      <c r="BT296" s="429"/>
      <c r="BU296" s="429"/>
      <c r="BV296" s="430"/>
      <c r="BW296" s="414"/>
      <c r="BX296" s="414"/>
      <c r="BY296" s="414"/>
      <c r="BZ296" s="414"/>
      <c r="CA296" s="414"/>
      <c r="CB296" s="414"/>
      <c r="CC296" s="414"/>
      <c r="CD296" s="414"/>
      <c r="CE296" s="414"/>
      <c r="CF296" s="414"/>
      <c r="CG296" s="414"/>
      <c r="CH296" s="414"/>
      <c r="CI296" s="414"/>
      <c r="CJ296" s="414"/>
      <c r="CK296" s="414"/>
      <c r="CL296" s="414"/>
      <c r="CM296" s="414"/>
      <c r="CN296" s="414"/>
      <c r="CO296" s="414"/>
      <c r="CP296" s="414"/>
      <c r="CQ296" s="414"/>
      <c r="CR296" s="414"/>
      <c r="CS296" s="414"/>
      <c r="CT296" s="414"/>
      <c r="CU296" s="414"/>
      <c r="CV296" s="414"/>
      <c r="CW296" s="414"/>
      <c r="CX296" s="414"/>
      <c r="CY296" s="414"/>
      <c r="CZ296" s="414"/>
      <c r="DA296" s="414"/>
      <c r="DB296" s="414"/>
      <c r="DC296" s="414"/>
      <c r="DD296" s="414"/>
    </row>
    <row r="297" spans="4:108" ht="12.75" customHeight="1">
      <c r="D297" s="485" t="s">
        <v>365</v>
      </c>
      <c r="E297" s="426"/>
      <c r="F297" s="426"/>
      <c r="G297" s="426"/>
      <c r="H297" s="426"/>
      <c r="I297" s="426"/>
      <c r="J297" s="427"/>
      <c r="K297" s="411" t="s">
        <v>485</v>
      </c>
      <c r="L297" s="412"/>
      <c r="M297" s="412"/>
      <c r="N297" s="412"/>
      <c r="O297" s="412"/>
      <c r="P297" s="412"/>
      <c r="Q297" s="412"/>
      <c r="R297" s="412"/>
      <c r="S297" s="412"/>
      <c r="T297" s="412"/>
      <c r="U297" s="412"/>
      <c r="V297" s="412"/>
      <c r="W297" s="412"/>
      <c r="X297" s="412"/>
      <c r="Y297" s="412"/>
      <c r="Z297" s="412"/>
      <c r="AA297" s="412"/>
      <c r="AB297" s="412"/>
      <c r="AC297" s="412"/>
      <c r="AD297" s="412"/>
      <c r="AE297" s="412"/>
      <c r="AF297" s="412"/>
      <c r="AG297" s="412"/>
      <c r="AH297" s="412"/>
      <c r="AI297" s="412"/>
      <c r="AJ297" s="412"/>
      <c r="AK297" s="412"/>
      <c r="AL297" s="412"/>
      <c r="AM297" s="412"/>
      <c r="AN297" s="412"/>
      <c r="AO297" s="412"/>
      <c r="AP297" s="412"/>
      <c r="AQ297" s="412"/>
      <c r="AR297" s="412"/>
      <c r="AS297" s="412"/>
      <c r="AT297" s="412"/>
      <c r="AU297" s="412"/>
      <c r="AV297" s="412"/>
      <c r="AW297" s="412"/>
      <c r="AX297" s="412"/>
      <c r="AY297" s="412"/>
      <c r="AZ297" s="412"/>
      <c r="BA297" s="412"/>
      <c r="BB297" s="412"/>
      <c r="BC297" s="412"/>
      <c r="BD297" s="412"/>
      <c r="BE297" s="412"/>
      <c r="BF297" s="412"/>
      <c r="BG297" s="407"/>
      <c r="BH297" s="408"/>
      <c r="BI297" s="408"/>
      <c r="BJ297" s="408"/>
      <c r="BK297" s="408"/>
      <c r="BL297" s="408"/>
      <c r="BM297" s="408"/>
      <c r="BN297" s="408"/>
      <c r="BO297" s="408"/>
      <c r="BP297" s="408"/>
      <c r="BQ297" s="408"/>
      <c r="BR297" s="408"/>
      <c r="BS297" s="408"/>
      <c r="BT297" s="408"/>
      <c r="BU297" s="408"/>
      <c r="BV297" s="409"/>
      <c r="BW297" s="407"/>
      <c r="BX297" s="408"/>
      <c r="BY297" s="408"/>
      <c r="BZ297" s="408"/>
      <c r="CA297" s="408"/>
      <c r="CB297" s="408"/>
      <c r="CC297" s="408"/>
      <c r="CD297" s="408"/>
      <c r="CE297" s="408"/>
      <c r="CF297" s="408"/>
      <c r="CG297" s="408"/>
      <c r="CH297" s="408"/>
      <c r="CI297" s="408"/>
      <c r="CJ297" s="408"/>
      <c r="CK297" s="408"/>
      <c r="CL297" s="409"/>
      <c r="CM297" s="414"/>
      <c r="CN297" s="414"/>
      <c r="CO297" s="414"/>
      <c r="CP297" s="414"/>
      <c r="CQ297" s="414"/>
      <c r="CR297" s="414"/>
      <c r="CS297" s="414"/>
      <c r="CT297" s="414"/>
      <c r="CU297" s="414"/>
      <c r="CV297" s="414"/>
      <c r="CW297" s="414"/>
      <c r="CX297" s="414"/>
      <c r="CY297" s="414"/>
      <c r="CZ297" s="414"/>
      <c r="DA297" s="414"/>
      <c r="DB297" s="414"/>
      <c r="DC297" s="414"/>
      <c r="DD297" s="414"/>
    </row>
    <row r="298" spans="4:108">
      <c r="D298" s="485" t="s">
        <v>369</v>
      </c>
      <c r="E298" s="426"/>
      <c r="F298" s="426"/>
      <c r="G298" s="426"/>
      <c r="H298" s="426"/>
      <c r="I298" s="426"/>
      <c r="J298" s="427"/>
      <c r="K298" s="411" t="s">
        <v>599</v>
      </c>
      <c r="L298" s="412"/>
      <c r="M298" s="412"/>
      <c r="N298" s="412"/>
      <c r="O298" s="412"/>
      <c r="P298" s="412"/>
      <c r="Q298" s="412"/>
      <c r="R298" s="412"/>
      <c r="S298" s="412"/>
      <c r="T298" s="412"/>
      <c r="U298" s="412"/>
      <c r="V298" s="412"/>
      <c r="W298" s="412"/>
      <c r="X298" s="412"/>
      <c r="Y298" s="412"/>
      <c r="Z298" s="412"/>
      <c r="AA298" s="412"/>
      <c r="AB298" s="412"/>
      <c r="AC298" s="412"/>
      <c r="AD298" s="412"/>
      <c r="AE298" s="412"/>
      <c r="AF298" s="412"/>
      <c r="AG298" s="412"/>
      <c r="AH298" s="412"/>
      <c r="AI298" s="412"/>
      <c r="AJ298" s="412"/>
      <c r="AK298" s="412"/>
      <c r="AL298" s="412"/>
      <c r="AM298" s="412"/>
      <c r="AN298" s="412"/>
      <c r="AO298" s="412"/>
      <c r="AP298" s="412"/>
      <c r="AQ298" s="412"/>
      <c r="AR298" s="412"/>
      <c r="AS298" s="412"/>
      <c r="AT298" s="412"/>
      <c r="AU298" s="412"/>
      <c r="AV298" s="412"/>
      <c r="AW298" s="412"/>
      <c r="AX298" s="412"/>
      <c r="AY298" s="412"/>
      <c r="AZ298" s="412"/>
      <c r="BA298" s="412"/>
      <c r="BB298" s="412"/>
      <c r="BC298" s="412"/>
      <c r="BD298" s="412"/>
      <c r="BE298" s="412"/>
      <c r="BF298" s="413"/>
      <c r="BG298" s="407"/>
      <c r="BH298" s="408"/>
      <c r="BI298" s="408"/>
      <c r="BJ298" s="408"/>
      <c r="BK298" s="408"/>
      <c r="BL298" s="408"/>
      <c r="BM298" s="408"/>
      <c r="BN298" s="408"/>
      <c r="BO298" s="408"/>
      <c r="BP298" s="408"/>
      <c r="BQ298" s="408"/>
      <c r="BR298" s="408"/>
      <c r="BS298" s="408"/>
      <c r="BT298" s="408"/>
      <c r="BU298" s="408"/>
      <c r="BV298" s="409"/>
      <c r="BW298" s="407"/>
      <c r="BX298" s="408"/>
      <c r="BY298" s="408"/>
      <c r="BZ298" s="408"/>
      <c r="CA298" s="408"/>
      <c r="CB298" s="408"/>
      <c r="CC298" s="408"/>
      <c r="CD298" s="408"/>
      <c r="CE298" s="408"/>
      <c r="CF298" s="408"/>
      <c r="CG298" s="408"/>
      <c r="CH298" s="408"/>
      <c r="CI298" s="408"/>
      <c r="CJ298" s="408"/>
      <c r="CK298" s="408"/>
      <c r="CL298" s="409"/>
      <c r="CM298" s="414"/>
      <c r="CN298" s="414"/>
      <c r="CO298" s="414"/>
      <c r="CP298" s="414"/>
      <c r="CQ298" s="414"/>
      <c r="CR298" s="414"/>
      <c r="CS298" s="414"/>
      <c r="CT298" s="414"/>
      <c r="CU298" s="414"/>
      <c r="CV298" s="414"/>
      <c r="CW298" s="414"/>
      <c r="CX298" s="414"/>
      <c r="CY298" s="414"/>
      <c r="CZ298" s="414"/>
      <c r="DA298" s="414"/>
      <c r="DB298" s="414"/>
      <c r="DC298" s="414"/>
      <c r="DD298" s="414"/>
    </row>
    <row r="299" spans="4:108">
      <c r="D299" s="485" t="s">
        <v>370</v>
      </c>
      <c r="E299" s="426"/>
      <c r="F299" s="426"/>
      <c r="G299" s="426"/>
      <c r="H299" s="426"/>
      <c r="I299" s="426"/>
      <c r="J299" s="427"/>
      <c r="K299" s="411" t="s">
        <v>608</v>
      </c>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3"/>
      <c r="BG299" s="428"/>
      <c r="BH299" s="429"/>
      <c r="BI299" s="429"/>
      <c r="BJ299" s="429"/>
      <c r="BK299" s="429"/>
      <c r="BL299" s="429"/>
      <c r="BM299" s="429"/>
      <c r="BN299" s="429"/>
      <c r="BO299" s="429"/>
      <c r="BP299" s="429"/>
      <c r="BQ299" s="429"/>
      <c r="BR299" s="429"/>
      <c r="BS299" s="429"/>
      <c r="BT299" s="429"/>
      <c r="BU299" s="429"/>
      <c r="BV299" s="430"/>
      <c r="BW299" s="407"/>
      <c r="BX299" s="408"/>
      <c r="BY299" s="408"/>
      <c r="BZ299" s="408"/>
      <c r="CA299" s="408"/>
      <c r="CB299" s="408"/>
      <c r="CC299" s="408"/>
      <c r="CD299" s="408"/>
      <c r="CE299" s="408"/>
      <c r="CF299" s="408"/>
      <c r="CG299" s="408"/>
      <c r="CH299" s="408"/>
      <c r="CI299" s="408"/>
      <c r="CJ299" s="408"/>
      <c r="CK299" s="408"/>
      <c r="CL299" s="409"/>
      <c r="CM299" s="414">
        <f>28000-1200</f>
        <v>26800</v>
      </c>
      <c r="CN299" s="414"/>
      <c r="CO299" s="414"/>
      <c r="CP299" s="414"/>
      <c r="CQ299" s="414"/>
      <c r="CR299" s="414"/>
      <c r="CS299" s="414"/>
      <c r="CT299" s="414"/>
      <c r="CU299" s="414"/>
      <c r="CV299" s="414"/>
      <c r="CW299" s="414"/>
      <c r="CX299" s="414"/>
      <c r="CY299" s="414"/>
      <c r="CZ299" s="414"/>
      <c r="DA299" s="414"/>
      <c r="DB299" s="414"/>
      <c r="DC299" s="414"/>
      <c r="DD299" s="414"/>
    </row>
    <row r="300" spans="4:108" ht="12.75" customHeight="1">
      <c r="D300" s="485" t="s">
        <v>377</v>
      </c>
      <c r="E300" s="426"/>
      <c r="F300" s="426"/>
      <c r="G300" s="426"/>
      <c r="H300" s="426"/>
      <c r="I300" s="426"/>
      <c r="J300" s="427"/>
      <c r="K300" s="411" t="s">
        <v>615</v>
      </c>
      <c r="L300" s="412"/>
      <c r="M300" s="412"/>
      <c r="N300" s="412"/>
      <c r="O300" s="412"/>
      <c r="P300" s="412"/>
      <c r="Q300" s="412"/>
      <c r="R300" s="412"/>
      <c r="S300" s="412"/>
      <c r="T300" s="412"/>
      <c r="U300" s="412"/>
      <c r="V300" s="412"/>
      <c r="W300" s="412"/>
      <c r="X300" s="412"/>
      <c r="Y300" s="412"/>
      <c r="Z300" s="412"/>
      <c r="AA300" s="412"/>
      <c r="AB300" s="412"/>
      <c r="AC300" s="412"/>
      <c r="AD300" s="412"/>
      <c r="AE300" s="412"/>
      <c r="AF300" s="412"/>
      <c r="AG300" s="412"/>
      <c r="AH300" s="412"/>
      <c r="AI300" s="412"/>
      <c r="AJ300" s="412"/>
      <c r="AK300" s="412"/>
      <c r="AL300" s="412"/>
      <c r="AM300" s="412"/>
      <c r="AN300" s="412"/>
      <c r="AO300" s="412"/>
      <c r="AP300" s="412"/>
      <c r="AQ300" s="412"/>
      <c r="AR300" s="412"/>
      <c r="AS300" s="412"/>
      <c r="AT300" s="412"/>
      <c r="AU300" s="412"/>
      <c r="AV300" s="412"/>
      <c r="AW300" s="412"/>
      <c r="AX300" s="412"/>
      <c r="AY300" s="412"/>
      <c r="AZ300" s="412"/>
      <c r="BA300" s="412"/>
      <c r="BB300" s="412"/>
      <c r="BC300" s="412"/>
      <c r="BD300" s="412"/>
      <c r="BE300" s="412"/>
      <c r="BF300" s="413"/>
      <c r="BG300" s="428"/>
      <c r="BH300" s="429"/>
      <c r="BI300" s="429"/>
      <c r="BJ300" s="429"/>
      <c r="BK300" s="429"/>
      <c r="BL300" s="429"/>
      <c r="BM300" s="429"/>
      <c r="BN300" s="429"/>
      <c r="BO300" s="429"/>
      <c r="BP300" s="429"/>
      <c r="BQ300" s="429"/>
      <c r="BR300" s="429"/>
      <c r="BS300" s="429"/>
      <c r="BT300" s="429"/>
      <c r="BU300" s="429"/>
      <c r="BV300" s="430"/>
      <c r="BW300" s="407"/>
      <c r="BX300" s="408"/>
      <c r="BY300" s="408"/>
      <c r="BZ300" s="408"/>
      <c r="CA300" s="408"/>
      <c r="CB300" s="408"/>
      <c r="CC300" s="408"/>
      <c r="CD300" s="408"/>
      <c r="CE300" s="408"/>
      <c r="CF300" s="408"/>
      <c r="CG300" s="408"/>
      <c r="CH300" s="408"/>
      <c r="CI300" s="408"/>
      <c r="CJ300" s="408"/>
      <c r="CK300" s="408"/>
      <c r="CL300" s="409"/>
      <c r="CM300" s="414"/>
      <c r="CN300" s="414"/>
      <c r="CO300" s="414"/>
      <c r="CP300" s="414"/>
      <c r="CQ300" s="414"/>
      <c r="CR300" s="414"/>
      <c r="CS300" s="414"/>
      <c r="CT300" s="414"/>
      <c r="CU300" s="414"/>
      <c r="CV300" s="414"/>
      <c r="CW300" s="414"/>
      <c r="CX300" s="414"/>
      <c r="CY300" s="414"/>
      <c r="CZ300" s="414"/>
      <c r="DA300" s="414"/>
      <c r="DB300" s="414"/>
      <c r="DC300" s="414"/>
      <c r="DD300" s="414"/>
    </row>
    <row r="301" spans="4:108" ht="12.75" customHeight="1">
      <c r="D301" s="425" t="s">
        <v>505</v>
      </c>
      <c r="E301" s="426"/>
      <c r="F301" s="426"/>
      <c r="G301" s="426"/>
      <c r="H301" s="426"/>
      <c r="I301" s="426"/>
      <c r="J301" s="427"/>
      <c r="K301" s="411" t="s">
        <v>530</v>
      </c>
      <c r="L301" s="412"/>
      <c r="M301" s="412"/>
      <c r="N301" s="412"/>
      <c r="O301" s="412"/>
      <c r="P301" s="412"/>
      <c r="Q301" s="412"/>
      <c r="R301" s="412"/>
      <c r="S301" s="412"/>
      <c r="T301" s="412"/>
      <c r="U301" s="412"/>
      <c r="V301" s="412"/>
      <c r="W301" s="412"/>
      <c r="X301" s="412"/>
      <c r="Y301" s="412"/>
      <c r="Z301" s="412"/>
      <c r="AA301" s="412"/>
      <c r="AB301" s="412"/>
      <c r="AC301" s="412"/>
      <c r="AD301" s="412"/>
      <c r="AE301" s="412"/>
      <c r="AF301" s="412"/>
      <c r="AG301" s="412"/>
      <c r="AH301" s="412"/>
      <c r="AI301" s="412"/>
      <c r="AJ301" s="412"/>
      <c r="AK301" s="412"/>
      <c r="AL301" s="412"/>
      <c r="AM301" s="412"/>
      <c r="AN301" s="412"/>
      <c r="AO301" s="412"/>
      <c r="AP301" s="412"/>
      <c r="AQ301" s="412"/>
      <c r="AR301" s="412"/>
      <c r="AS301" s="412"/>
      <c r="AT301" s="412"/>
      <c r="AU301" s="412"/>
      <c r="AV301" s="412"/>
      <c r="AW301" s="412"/>
      <c r="AX301" s="412"/>
      <c r="AY301" s="412"/>
      <c r="AZ301" s="412"/>
      <c r="BA301" s="412"/>
      <c r="BB301" s="412"/>
      <c r="BC301" s="412"/>
      <c r="BD301" s="412"/>
      <c r="BE301" s="412"/>
      <c r="BF301" s="413"/>
      <c r="BG301" s="428"/>
      <c r="BH301" s="429"/>
      <c r="BI301" s="429"/>
      <c r="BJ301" s="429"/>
      <c r="BK301" s="429"/>
      <c r="BL301" s="429"/>
      <c r="BM301" s="429"/>
      <c r="BN301" s="429"/>
      <c r="BO301" s="429"/>
      <c r="BP301" s="429"/>
      <c r="BQ301" s="429"/>
      <c r="BR301" s="429"/>
      <c r="BS301" s="429"/>
      <c r="BT301" s="429"/>
      <c r="BU301" s="429"/>
      <c r="BV301" s="430"/>
      <c r="BW301" s="407"/>
      <c r="BX301" s="408"/>
      <c r="BY301" s="408"/>
      <c r="BZ301" s="408"/>
      <c r="CA301" s="408"/>
      <c r="CB301" s="408"/>
      <c r="CC301" s="408"/>
      <c r="CD301" s="408"/>
      <c r="CE301" s="408"/>
      <c r="CF301" s="408"/>
      <c r="CG301" s="408"/>
      <c r="CH301" s="408"/>
      <c r="CI301" s="408"/>
      <c r="CJ301" s="408"/>
      <c r="CK301" s="408"/>
      <c r="CL301" s="409"/>
      <c r="CM301" s="414"/>
      <c r="CN301" s="414"/>
      <c r="CO301" s="414"/>
      <c r="CP301" s="414"/>
      <c r="CQ301" s="414"/>
      <c r="CR301" s="414"/>
      <c r="CS301" s="414"/>
      <c r="CT301" s="414"/>
      <c r="CU301" s="414"/>
      <c r="CV301" s="414"/>
      <c r="CW301" s="414"/>
      <c r="CX301" s="414"/>
      <c r="CY301" s="414"/>
      <c r="CZ301" s="414"/>
      <c r="DA301" s="414"/>
      <c r="DB301" s="414"/>
      <c r="DC301" s="414"/>
      <c r="DD301" s="414"/>
    </row>
    <row r="302" spans="4:108" ht="12.75" customHeight="1">
      <c r="D302" s="425" t="s">
        <v>507</v>
      </c>
      <c r="E302" s="426"/>
      <c r="F302" s="426"/>
      <c r="G302" s="426"/>
      <c r="H302" s="426"/>
      <c r="I302" s="426"/>
      <c r="J302" s="427"/>
      <c r="K302" s="411" t="s">
        <v>548</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7"/>
      <c r="BG302" s="428"/>
      <c r="BH302" s="429"/>
      <c r="BI302" s="429"/>
      <c r="BJ302" s="429"/>
      <c r="BK302" s="429"/>
      <c r="BL302" s="429"/>
      <c r="BM302" s="429"/>
      <c r="BN302" s="429"/>
      <c r="BO302" s="429"/>
      <c r="BP302" s="429"/>
      <c r="BQ302" s="429"/>
      <c r="BR302" s="429"/>
      <c r="BS302" s="429"/>
      <c r="BT302" s="429"/>
      <c r="BU302" s="429"/>
      <c r="BV302" s="430"/>
      <c r="BW302" s="407"/>
      <c r="BX302" s="408"/>
      <c r="BY302" s="408"/>
      <c r="BZ302" s="408"/>
      <c r="CA302" s="408"/>
      <c r="CB302" s="408"/>
      <c r="CC302" s="408"/>
      <c r="CD302" s="408"/>
      <c r="CE302" s="408"/>
      <c r="CF302" s="408"/>
      <c r="CG302" s="408"/>
      <c r="CH302" s="408"/>
      <c r="CI302" s="408"/>
      <c r="CJ302" s="408"/>
      <c r="CK302" s="408"/>
      <c r="CL302" s="409"/>
      <c r="CM302" s="414"/>
      <c r="CN302" s="414"/>
      <c r="CO302" s="414"/>
      <c r="CP302" s="414"/>
      <c r="CQ302" s="414"/>
      <c r="CR302" s="414"/>
      <c r="CS302" s="414"/>
      <c r="CT302" s="414"/>
      <c r="CU302" s="414"/>
      <c r="CV302" s="414"/>
      <c r="CW302" s="414"/>
      <c r="CX302" s="414"/>
      <c r="CY302" s="414"/>
      <c r="CZ302" s="414"/>
      <c r="DA302" s="414"/>
      <c r="DB302" s="414"/>
      <c r="DC302" s="414"/>
      <c r="DD302" s="414"/>
    </row>
    <row r="303" spans="4:108" ht="12.75" customHeight="1">
      <c r="D303" s="425" t="s">
        <v>522</v>
      </c>
      <c r="E303" s="426"/>
      <c r="F303" s="426"/>
      <c r="G303" s="426"/>
      <c r="H303" s="426"/>
      <c r="I303" s="426"/>
      <c r="J303" s="427"/>
      <c r="K303" s="411" t="s">
        <v>613</v>
      </c>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7"/>
      <c r="BG303" s="428"/>
      <c r="BH303" s="429"/>
      <c r="BI303" s="429"/>
      <c r="BJ303" s="429"/>
      <c r="BK303" s="429"/>
      <c r="BL303" s="429"/>
      <c r="BM303" s="429"/>
      <c r="BN303" s="429"/>
      <c r="BO303" s="429"/>
      <c r="BP303" s="429"/>
      <c r="BQ303" s="429"/>
      <c r="BR303" s="429"/>
      <c r="BS303" s="429"/>
      <c r="BT303" s="429"/>
      <c r="BU303" s="429"/>
      <c r="BV303" s="430"/>
      <c r="BW303" s="407"/>
      <c r="BX303" s="408"/>
      <c r="BY303" s="408"/>
      <c r="BZ303" s="408"/>
      <c r="CA303" s="408"/>
      <c r="CB303" s="408"/>
      <c r="CC303" s="408"/>
      <c r="CD303" s="408"/>
      <c r="CE303" s="408"/>
      <c r="CF303" s="408"/>
      <c r="CG303" s="408"/>
      <c r="CH303" s="408"/>
      <c r="CI303" s="408"/>
      <c r="CJ303" s="408"/>
      <c r="CK303" s="408"/>
      <c r="CL303" s="409"/>
      <c r="CM303" s="414"/>
      <c r="CN303" s="414"/>
      <c r="CO303" s="414"/>
      <c r="CP303" s="414"/>
      <c r="CQ303" s="414"/>
      <c r="CR303" s="414"/>
      <c r="CS303" s="414"/>
      <c r="CT303" s="414"/>
      <c r="CU303" s="414"/>
      <c r="CV303" s="414"/>
      <c r="CW303" s="414"/>
      <c r="CX303" s="414"/>
      <c r="CY303" s="414"/>
      <c r="CZ303" s="414"/>
      <c r="DA303" s="414"/>
      <c r="DB303" s="414"/>
      <c r="DC303" s="414"/>
      <c r="DD303" s="414"/>
    </row>
    <row r="304" spans="4:108" ht="12.75" customHeight="1">
      <c r="D304" s="425" t="s">
        <v>540</v>
      </c>
      <c r="E304" s="426"/>
      <c r="F304" s="426"/>
      <c r="G304" s="426"/>
      <c r="H304" s="426"/>
      <c r="I304" s="426"/>
      <c r="J304" s="427"/>
      <c r="K304" s="435" t="s">
        <v>705</v>
      </c>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7"/>
      <c r="BG304" s="428"/>
      <c r="BH304" s="429"/>
      <c r="BI304" s="429"/>
      <c r="BJ304" s="429"/>
      <c r="BK304" s="429"/>
      <c r="BL304" s="429"/>
      <c r="BM304" s="429"/>
      <c r="BN304" s="429"/>
      <c r="BO304" s="429"/>
      <c r="BP304" s="429"/>
      <c r="BQ304" s="429"/>
      <c r="BR304" s="429"/>
      <c r="BS304" s="429"/>
      <c r="BT304" s="429"/>
      <c r="BU304" s="429"/>
      <c r="BV304" s="430"/>
      <c r="BW304" s="407"/>
      <c r="BX304" s="408"/>
      <c r="BY304" s="408"/>
      <c r="BZ304" s="408"/>
      <c r="CA304" s="408"/>
      <c r="CB304" s="408"/>
      <c r="CC304" s="408"/>
      <c r="CD304" s="408"/>
      <c r="CE304" s="408"/>
      <c r="CF304" s="408"/>
      <c r="CG304" s="408"/>
      <c r="CH304" s="408"/>
      <c r="CI304" s="408"/>
      <c r="CJ304" s="408"/>
      <c r="CK304" s="408"/>
      <c r="CL304" s="409"/>
      <c r="CM304" s="414">
        <v>8311.52</v>
      </c>
      <c r="CN304" s="414"/>
      <c r="CO304" s="414"/>
      <c r="CP304" s="414"/>
      <c r="CQ304" s="414"/>
      <c r="CR304" s="414"/>
      <c r="CS304" s="414"/>
      <c r="CT304" s="414"/>
      <c r="CU304" s="414"/>
      <c r="CV304" s="414"/>
      <c r="CW304" s="414"/>
      <c r="CX304" s="414"/>
      <c r="CY304" s="414"/>
      <c r="CZ304" s="414"/>
      <c r="DA304" s="414"/>
      <c r="DB304" s="414"/>
      <c r="DC304" s="414"/>
      <c r="DD304" s="414"/>
    </row>
    <row r="305" spans="4:108" ht="12.75" customHeight="1">
      <c r="D305" s="425" t="s">
        <v>543</v>
      </c>
      <c r="E305" s="426"/>
      <c r="F305" s="426"/>
      <c r="G305" s="426"/>
      <c r="H305" s="426"/>
      <c r="I305" s="426"/>
      <c r="J305" s="427"/>
      <c r="K305" s="435" t="s">
        <v>690</v>
      </c>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7"/>
      <c r="BG305" s="428"/>
      <c r="BH305" s="429"/>
      <c r="BI305" s="429"/>
      <c r="BJ305" s="429"/>
      <c r="BK305" s="429"/>
      <c r="BL305" s="429"/>
      <c r="BM305" s="429"/>
      <c r="BN305" s="429"/>
      <c r="BO305" s="429"/>
      <c r="BP305" s="429"/>
      <c r="BQ305" s="429"/>
      <c r="BR305" s="429"/>
      <c r="BS305" s="429"/>
      <c r="BT305" s="429"/>
      <c r="BU305" s="429"/>
      <c r="BV305" s="430"/>
      <c r="BW305" s="407"/>
      <c r="BX305" s="408"/>
      <c r="BY305" s="408"/>
      <c r="BZ305" s="408"/>
      <c r="CA305" s="408"/>
      <c r="CB305" s="408"/>
      <c r="CC305" s="408"/>
      <c r="CD305" s="408"/>
      <c r="CE305" s="408"/>
      <c r="CF305" s="408"/>
      <c r="CG305" s="408"/>
      <c r="CH305" s="408"/>
      <c r="CI305" s="408"/>
      <c r="CJ305" s="408"/>
      <c r="CK305" s="408"/>
      <c r="CL305" s="409"/>
      <c r="CM305" s="414">
        <v>1787.52</v>
      </c>
      <c r="CN305" s="414"/>
      <c r="CO305" s="414"/>
      <c r="CP305" s="414"/>
      <c r="CQ305" s="414"/>
      <c r="CR305" s="414"/>
      <c r="CS305" s="414"/>
      <c r="CT305" s="414"/>
      <c r="CU305" s="414"/>
      <c r="CV305" s="414"/>
      <c r="CW305" s="414"/>
      <c r="CX305" s="414"/>
      <c r="CY305" s="414"/>
      <c r="CZ305" s="414"/>
      <c r="DA305" s="414"/>
      <c r="DB305" s="414"/>
      <c r="DC305" s="414"/>
      <c r="DD305" s="414"/>
    </row>
    <row r="306" spans="4:108" ht="12.75" customHeight="1">
      <c r="D306" s="425" t="s">
        <v>544</v>
      </c>
      <c r="E306" s="426"/>
      <c r="F306" s="426"/>
      <c r="G306" s="426"/>
      <c r="H306" s="426"/>
      <c r="I306" s="426"/>
      <c r="J306" s="427"/>
      <c r="K306" s="435" t="s">
        <v>611</v>
      </c>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7"/>
      <c r="BG306" s="428"/>
      <c r="BH306" s="429"/>
      <c r="BI306" s="429"/>
      <c r="BJ306" s="429"/>
      <c r="BK306" s="429"/>
      <c r="BL306" s="429"/>
      <c r="BM306" s="429"/>
      <c r="BN306" s="429"/>
      <c r="BO306" s="429"/>
      <c r="BP306" s="429"/>
      <c r="BQ306" s="429"/>
      <c r="BR306" s="429"/>
      <c r="BS306" s="429"/>
      <c r="BT306" s="429"/>
      <c r="BU306" s="429"/>
      <c r="BV306" s="430"/>
      <c r="BW306" s="407"/>
      <c r="BX306" s="408"/>
      <c r="BY306" s="408"/>
      <c r="BZ306" s="408"/>
      <c r="CA306" s="408"/>
      <c r="CB306" s="408"/>
      <c r="CC306" s="408"/>
      <c r="CD306" s="408"/>
      <c r="CE306" s="408"/>
      <c r="CF306" s="408"/>
      <c r="CG306" s="408"/>
      <c r="CH306" s="408"/>
      <c r="CI306" s="408"/>
      <c r="CJ306" s="408"/>
      <c r="CK306" s="408"/>
      <c r="CL306" s="409"/>
      <c r="CM306" s="414">
        <v>66016.05</v>
      </c>
      <c r="CN306" s="414"/>
      <c r="CO306" s="414"/>
      <c r="CP306" s="414"/>
      <c r="CQ306" s="414"/>
      <c r="CR306" s="414"/>
      <c r="CS306" s="414"/>
      <c r="CT306" s="414"/>
      <c r="CU306" s="414"/>
      <c r="CV306" s="414"/>
      <c r="CW306" s="414"/>
      <c r="CX306" s="414"/>
      <c r="CY306" s="414"/>
      <c r="CZ306" s="414"/>
      <c r="DA306" s="414"/>
      <c r="DB306" s="414"/>
      <c r="DC306" s="414"/>
      <c r="DD306" s="414"/>
    </row>
    <row r="307" spans="4:108" ht="12.75" customHeight="1">
      <c r="D307" s="425" t="s">
        <v>554</v>
      </c>
      <c r="E307" s="426"/>
      <c r="F307" s="426"/>
      <c r="G307" s="426"/>
      <c r="H307" s="426"/>
      <c r="I307" s="426"/>
      <c r="J307" s="427"/>
      <c r="K307" s="435" t="s">
        <v>646</v>
      </c>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7"/>
      <c r="BG307" s="428"/>
      <c r="BH307" s="429"/>
      <c r="BI307" s="429"/>
      <c r="BJ307" s="429"/>
      <c r="BK307" s="429"/>
      <c r="BL307" s="429"/>
      <c r="BM307" s="429"/>
      <c r="BN307" s="429"/>
      <c r="BO307" s="429"/>
      <c r="BP307" s="429"/>
      <c r="BQ307" s="429"/>
      <c r="BR307" s="429"/>
      <c r="BS307" s="429"/>
      <c r="BT307" s="429"/>
      <c r="BU307" s="429"/>
      <c r="BV307" s="430"/>
      <c r="BW307" s="407"/>
      <c r="BX307" s="408"/>
      <c r="BY307" s="408"/>
      <c r="BZ307" s="408"/>
      <c r="CA307" s="408"/>
      <c r="CB307" s="408"/>
      <c r="CC307" s="408"/>
      <c r="CD307" s="408"/>
      <c r="CE307" s="408"/>
      <c r="CF307" s="408"/>
      <c r="CG307" s="408"/>
      <c r="CH307" s="408"/>
      <c r="CI307" s="408"/>
      <c r="CJ307" s="408"/>
      <c r="CK307" s="408"/>
      <c r="CL307" s="409"/>
      <c r="CM307" s="414">
        <v>666.83</v>
      </c>
      <c r="CN307" s="414"/>
      <c r="CO307" s="414"/>
      <c r="CP307" s="414"/>
      <c r="CQ307" s="414"/>
      <c r="CR307" s="414"/>
      <c r="CS307" s="414"/>
      <c r="CT307" s="414"/>
      <c r="CU307" s="414"/>
      <c r="CV307" s="414"/>
      <c r="CW307" s="414"/>
      <c r="CX307" s="414"/>
      <c r="CY307" s="414"/>
      <c r="CZ307" s="414"/>
      <c r="DA307" s="414"/>
      <c r="DB307" s="414"/>
      <c r="DC307" s="414"/>
      <c r="DD307" s="414"/>
    </row>
    <row r="308" spans="4:108">
      <c r="D308" s="410"/>
      <c r="E308" s="410"/>
      <c r="F308" s="410"/>
      <c r="G308" s="410"/>
      <c r="H308" s="410"/>
      <c r="I308" s="410"/>
      <c r="J308" s="410"/>
      <c r="K308" s="419" t="s">
        <v>268</v>
      </c>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19"/>
      <c r="AY308" s="419"/>
      <c r="AZ308" s="419"/>
      <c r="BA308" s="419"/>
      <c r="BB308" s="419"/>
      <c r="BC308" s="419"/>
      <c r="BD308" s="419"/>
      <c r="BE308" s="419"/>
      <c r="BF308" s="420"/>
      <c r="BG308" s="414"/>
      <c r="BH308" s="414"/>
      <c r="BI308" s="414"/>
      <c r="BJ308" s="414"/>
      <c r="BK308" s="414"/>
      <c r="BL308" s="414"/>
      <c r="BM308" s="414"/>
      <c r="BN308" s="414"/>
      <c r="BO308" s="414"/>
      <c r="BP308" s="414"/>
      <c r="BQ308" s="414"/>
      <c r="BR308" s="414"/>
      <c r="BS308" s="414"/>
      <c r="BT308" s="414"/>
      <c r="BU308" s="414"/>
      <c r="BV308" s="414"/>
      <c r="BW308" s="414" t="s">
        <v>33</v>
      </c>
      <c r="BX308" s="414"/>
      <c r="BY308" s="414"/>
      <c r="BZ308" s="414"/>
      <c r="CA308" s="414"/>
      <c r="CB308" s="414"/>
      <c r="CC308" s="414"/>
      <c r="CD308" s="414"/>
      <c r="CE308" s="414"/>
      <c r="CF308" s="414"/>
      <c r="CG308" s="414"/>
      <c r="CH308" s="414"/>
      <c r="CI308" s="414"/>
      <c r="CJ308" s="414"/>
      <c r="CK308" s="414"/>
      <c r="CL308" s="414"/>
      <c r="CM308" s="414">
        <f>SUM(CM292:CM307)</f>
        <v>104181.92</v>
      </c>
      <c r="CN308" s="414"/>
      <c r="CO308" s="414"/>
      <c r="CP308" s="414"/>
      <c r="CQ308" s="414"/>
      <c r="CR308" s="414"/>
      <c r="CS308" s="414"/>
      <c r="CT308" s="414"/>
      <c r="CU308" s="414"/>
      <c r="CV308" s="414"/>
      <c r="CW308" s="414"/>
      <c r="CX308" s="414"/>
      <c r="CY308" s="414"/>
      <c r="CZ308" s="414"/>
      <c r="DA308" s="414"/>
      <c r="DB308" s="414"/>
      <c r="DC308" s="414"/>
      <c r="DD308" s="414"/>
    </row>
    <row r="310" spans="4:108">
      <c r="CP310" s="434">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434"/>
      <c r="CR310" s="434"/>
      <c r="CS310" s="434"/>
      <c r="CT310" s="434"/>
      <c r="CU310" s="434"/>
      <c r="CV310" s="434"/>
      <c r="CW310" s="434"/>
      <c r="CX310" s="434"/>
      <c r="CY310" s="434"/>
      <c r="CZ310" s="434"/>
      <c r="DA310" s="434"/>
      <c r="DB310" s="434"/>
      <c r="DC310" s="434"/>
      <c r="DD310" s="434"/>
    </row>
  </sheetData>
  <mergeCells count="1069">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2023-04-18T07:21:04Z</dcterms:modified>
</cp:coreProperties>
</file>